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18885" windowHeight="11265" activeTab="1"/>
  </bookViews>
  <sheets>
    <sheet name="Volikogu" sheetId="1" r:id="rId1"/>
    <sheet name="Fin.teh.,Kulud,  Teg.ala, art." sheetId="2" r:id="rId2"/>
    <sheet name="2019  Tulud,Fin.teh." sheetId="3" r:id="rId3"/>
    <sheet name="2019 Kulud,Fin.teh." sheetId="4" r:id="rId4"/>
    <sheet name="Leht1" sheetId="5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>valli</author>
    <author>Kasutaja</author>
  </authors>
  <commentList>
    <comment ref="E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 toetus</t>
        </r>
      </text>
    </comment>
    <comment ref="D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Oü toetus</t>
        </r>
      </text>
    </comment>
    <comment ref="E1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86475  Uulu puhasti ja 50000 Hajaasustus</t>
        </r>
      </text>
    </comment>
    <comment ref="E1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s.h.Kablibiopuhasti 62600 eurot</t>
        </r>
      </text>
    </comment>
    <comment ref="D6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430355 Uulu kergtee I etapp</t>
        </r>
      </text>
    </comment>
    <comment ref="D13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s.h.582901 Uulu tööstusala</t>
        </r>
      </text>
    </comment>
    <comment ref="D13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Hajaasustus</t>
        </r>
      </text>
    </comment>
    <comment ref="H13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Hajaasutus vald+riik</t>
        </r>
      </text>
    </comment>
    <comment ref="H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kuu palgaf 32765*13,0 kuud</t>
        </r>
      </text>
    </comment>
    <comment ref="H6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1.Kergtee Rannametsa-Ikla (kogumaksumus 540,0 tuh eurot ja s.h.toetus 307,5 tuh eurot)2. Suurküla rannatee (kogumaksumus 90,0 tuh eurot ja s.h. Toetus 40,0 tuh eurot)</t>
        </r>
      </text>
    </comment>
    <comment ref="H56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Hooldekodu</t>
        </r>
      </text>
    </comment>
    <comment ref="H3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60,0 tuh eurot toetus
</t>
        </r>
      </text>
    </comment>
    <comment ref="H13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veevõtukohtade rajamine</t>
        </r>
      </text>
    </comment>
    <comment ref="H9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</t>
        </r>
      </text>
    </comment>
    <comment ref="H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heakorraga seotud inventari soetus 4000 eurot; jõulukaunistused 10000 eurot</t>
        </r>
      </text>
    </comment>
    <comment ref="H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, elekter</t>
        </r>
      </text>
    </comment>
    <comment ref="H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Kalmistute haldus 43000 eurot. Korteri (Uulu) haldus 3500 eurot.</t>
        </r>
      </text>
    </comment>
    <comment ref="H1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Uulu korter</t>
        </r>
      </text>
    </comment>
    <comment ref="H55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4500 valla osalus</t>
        </r>
      </text>
    </comment>
    <comment ref="H59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s.h.sünnitoetus 37500; ühekordsed toetused(prillid, riided, toit,ravimid, õppevahendid)6000 eurot</t>
        </r>
      </text>
    </comment>
    <comment ref="H58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juubelitoetused (100 in *50)</t>
        </r>
      </text>
    </comment>
    <comment ref="H59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1.kl.astuja toetus</t>
        </r>
      </text>
    </comment>
    <comment ref="H59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Matusetoetus  50*250= 12500</t>
        </r>
      </text>
    </comment>
    <comment ref="H64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Päästeamet projekt  kodud tuleohutuks valla osalus 2500</t>
        </r>
      </text>
    </comment>
    <comment ref="H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Kaamerad</t>
        </r>
      </text>
    </comment>
    <comment ref="H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rand
(kanalisatsioonja käimla 4000, rannatee10400)</t>
        </r>
      </text>
    </comment>
    <comment ref="H8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Häädemeeste teenuskeskuse rek</t>
        </r>
      </text>
    </comment>
    <comment ref="H4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renoveerimine</t>
        </r>
      </text>
    </comment>
    <comment ref="H6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40,0 tuh eurot</t>
        </r>
      </text>
    </comment>
    <comment ref="H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307,5 tuh eurot</t>
        </r>
      </text>
    </comment>
    <comment ref="H1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C4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Alates 01.01.2019 on tegvus Uulu KSK all.</t>
        </r>
      </text>
    </comment>
    <comment ref="H1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15960 eurot valla infotahvlid</t>
        </r>
      </text>
    </comment>
    <comment ref="H58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19 eakat ööpäevaringsel teenusel hooldekodudes, transporditeenus</t>
        </r>
      </text>
    </comment>
    <comment ref="H39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s.h.22125 eurot soojuspump</t>
        </r>
      </text>
    </comment>
    <comment ref="H45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s-h. T.Joarand (2400 eurot) Häädemeeste sport</t>
        </r>
      </text>
    </comment>
    <comment ref="H47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Maja ventilatsioon 20,0 tuh eurot</t>
        </r>
      </text>
    </comment>
    <comment ref="H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Eesti Linnade Liit 3000; liivi Lahe Kalanduskogu 1000;Pärnu Lahe Partnerluskogu 3200;POL 35000;PÜTK 2000</t>
        </r>
      </text>
    </comment>
    <comment ref="H27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Hoone renov. Projekti omaosalus</t>
        </r>
      </text>
    </comment>
    <comment ref="H30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Remonttööd(räästakastid,vihmveerennid,lumetõkked) 10600 eurot</t>
        </r>
      </text>
    </comment>
    <comment ref="H3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Hansaprint 14000; Eesti Post 4000;10000 valla raamat Häädemeeste piirkond 26 aastat</t>
        </r>
      </text>
    </comment>
    <comment ref="H59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 tugiisik 80 tundi kuus*4eurot tund =640*12 kuud=3840 eurot</t>
        </r>
      </text>
    </comment>
    <comment ref="H60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isiklik abistaja, psüholoogiline nõustamine,võlanõustamine(kuni 40 eur tund).</t>
        </r>
      </text>
    </comment>
    <comment ref="H58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eakatele ühekordsed toetused(küte, ravimid,transpordikulu)</t>
        </r>
      </text>
    </comment>
    <comment ref="H55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 Okt 2018 seisuga 7 hooldajat(määr 18,30)</t>
        </r>
      </text>
    </comment>
    <comment ref="H55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7 hooldjat(määr kuus 155,10)</t>
        </r>
      </text>
    </comment>
    <comment ref="H55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 isiklku abistajat ja tugiisik 100 tundi* eur tund=400*12=4800 eurot</t>
        </r>
      </text>
    </comment>
    <comment ref="H6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voodid, vaip,lambid,kardinapuud</t>
        </r>
      </text>
    </comment>
    <comment ref="H61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s.h.Massiaru 6500 +Võiste 9000 (korstnapühkija,küte, korrashoid,kindlustused,vihmaveerennid,suitsuandurid); 2500 (ühe toa remont), 2000(kahe pliidi remont)</t>
        </r>
      </text>
    </comment>
    <comment ref="H64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koduhooldustöötja kuupalk 650 eurot</t>
        </r>
      </text>
    </comment>
    <comment ref="H6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Sotsiaali auto</t>
        </r>
      </text>
    </comment>
    <comment ref="H6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3auto kütus, kindlustus ja remont, kasutusrent(4000 eurot)</t>
        </r>
      </text>
    </comment>
    <comment ref="H55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psüholoogiline nõustamine, viipekeele tõlk(1500), ühekordsed sots teenused</t>
        </r>
      </text>
    </comment>
    <comment ref="H55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sihtrühma infopäev</t>
        </r>
      </text>
    </comment>
    <comment ref="H1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tenniselaud, võrgud</t>
        </r>
      </text>
    </comment>
    <comment ref="H1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sportlaste esindussärgid (3000 eur) , valla kommipakid (5000 eur.)</t>
        </r>
      </text>
    </comment>
    <comment ref="H5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H5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Õpilaste vastuvõtt ,  õpetajate päev, valla haridustöötajate koolituspäev (3000)</t>
        </r>
      </text>
    </comment>
    <comment ref="H44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 Garderoobikapid 18050 eurot</t>
        </r>
      </text>
    </comment>
    <comment ref="H4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s.h.ujumise algõpetus 5000 eurot</t>
        </r>
      </text>
    </comment>
    <comment ref="H37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Vanema rühma põrand, pika korodori põrand</t>
        </r>
      </text>
    </comment>
    <comment ref="H34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Rühma remont ,välisuksed,elektrisüsteem, mänguväljak</t>
        </r>
      </text>
    </comment>
    <comment ref="H56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Jooksvate tulude (267360) ja kulude(262160) vahe 5200 eurot</t>
        </r>
      </text>
    </comment>
    <comment ref="H5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H29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1000 köögi remont</t>
        </r>
      </text>
    </comment>
    <comment ref="H29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1500 köögi inventar</t>
        </r>
      </text>
    </comment>
    <comment ref="H29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s.h.laulu-ja tantsupeo transport</t>
        </r>
      </text>
    </comment>
    <comment ref="H5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</t>
        </r>
      </text>
    </comment>
    <comment ref="H45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staadioni  rek projekt</t>
        </r>
      </text>
    </comment>
    <comment ref="H42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350,0 tuh eurot staadioni rek; 25,0 tuh eurot koolihoone laienduse projekt; Koolisöökla  lift 16,0 tuh eurot</t>
        </r>
      </text>
    </comment>
    <comment ref="H16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rek. Projekt Pargi tee 1 ja 3</t>
        </r>
      </text>
    </comment>
    <comment ref="H7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Uulu turu platsi asfalteerimine</t>
        </r>
      </text>
    </comment>
    <comment ref="H3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H6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toetusfondis eraldis 196646 eurot</t>
        </r>
      </text>
    </comment>
    <comment ref="H3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Helevele auto (kasutusrent 4000 eurot)</t>
        </r>
      </text>
    </comment>
    <comment ref="M6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Suurenemise ja vähenemise koef.</t>
        </r>
      </text>
    </comment>
    <comment ref="H1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Oü Vesoka KIK-i projekti omaosaluseks osakapitali suurendamine</t>
        </r>
      </text>
    </comment>
    <comment ref="H329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Kultuuri-, spordi-, noorsoo- ja haridusprojektide toetuste eraldamise kord"</t>
        </r>
      </text>
    </comment>
  </commentList>
</comments>
</file>

<file path=xl/comments3.xml><?xml version="1.0" encoding="utf-8"?>
<comments xmlns="http://schemas.openxmlformats.org/spreadsheetml/2006/main">
  <authors>
    <author>valli</author>
    <author>Kasutaja</author>
  </authors>
  <commentList>
    <comment ref="G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Ühinemistoetus</t>
        </r>
      </text>
    </comment>
    <comment ref="G1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HM La(Km 14100, To 10400); Kabli La( Km 8040, To 5435);Tlak(Km 10620,To 8580);Uulu La (Km22460 ,To 22690). Häädemeeste Muusikakool (14000); haridusteenused(KOV-d) 45000 eurot. Töötajate toitlustamine  2975  eurot.</t>
        </r>
      </text>
    </comment>
    <comment ref="G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261360 (33*660*12 kuud) hooldekodu kohatasu;6000 hooldekodu (ravimid, mähkmed) 20700 toetatud elaminer(Sots. Min projekt)</t>
        </r>
      </text>
    </comment>
    <comment ref="G7" authorId="0">
      <text>
        <r>
          <rPr>
            <b/>
            <sz val="9"/>
            <rFont val="Segoe UI"/>
            <family val="2"/>
          </rPr>
          <t>valli: Rahan min prognoos (3343,8 tuh eurot)</t>
        </r>
        <r>
          <rPr>
            <sz val="9"/>
            <rFont val="Segoe UI"/>
            <family val="2"/>
          </rPr>
          <t xml:space="preserve">
2,35 miljonit on kuus keskmine brutotulu .11,93% sellest on 280,0 tuh eurot kuus </t>
        </r>
      </text>
    </comment>
    <comment ref="G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Võisteja  Massiaru sots. Korterid; Võidu küla krt.; Uulu krt.; Pärnu mnt 11-5 krt.</t>
        </r>
      </text>
    </comment>
    <comment ref="G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Uulus ilutuba, juuksur,kauplus.
Häädemeestel PärnuHaigla(kiirabi), Eesti Post, Abiühing Üheksavägine,TÜ Kirje,Telia.</t>
        </r>
      </text>
    </comment>
    <comment ref="G1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Vallavanema auto kasut .</t>
        </r>
      </text>
    </comment>
    <comment ref="G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Vesokalt liitumistasude laekumised</t>
        </r>
      </text>
    </comment>
    <comment ref="G2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Pärnu mnt 40 müük</t>
        </r>
      </text>
    </comment>
    <comment ref="G18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Oü Golfer</t>
        </r>
      </text>
    </comment>
  </commentList>
</comments>
</file>

<file path=xl/sharedStrings.xml><?xml version="1.0" encoding="utf-8"?>
<sst xmlns="http://schemas.openxmlformats.org/spreadsheetml/2006/main" count="2240" uniqueCount="559">
  <si>
    <t xml:space="preserve"> Laenude võtmine</t>
  </si>
  <si>
    <t xml:space="preserve"> Füüsilise isiku tulumaks</t>
  </si>
  <si>
    <t xml:space="preserve"> Maamaks</t>
  </si>
  <si>
    <t xml:space="preserve"> Reklaamimaks</t>
  </si>
  <si>
    <t xml:space="preserve"> Riigilõivud</t>
  </si>
  <si>
    <t xml:space="preserve"> Laekumised haridusasutuste majandustegevusest</t>
  </si>
  <si>
    <t xml:space="preserve"> Laekumised õiguste müügist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</si>
  <si>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</si>
  <si>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</si>
  <si>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</si>
  <si>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 Intressi- ja viivisetulud hoiustelt</t>
  </si>
  <si>
    <t xml:space="preserve"> Rendi- ja üüritulud mittetoodetud põhivaradelt</t>
  </si>
  <si>
    <t xml:space="preserve"> Trahvid</t>
  </si>
  <si>
    <t xml:space="preserve"> Saastetasud</t>
  </si>
  <si>
    <t xml:space="preserve"> Laekmised sotsiaalasutuste majandustegevusest</t>
  </si>
  <si>
    <t xml:space="preserve"> Maa müük, maa müügiga seotud kulud</t>
  </si>
  <si>
    <t>TULUD,FIN.TEHINGUD KOKKU</t>
  </si>
  <si>
    <t xml:space="preserve"> Vallavolikogu</t>
  </si>
  <si>
    <t xml:space="preserve"> Vallavalitsus</t>
  </si>
  <si>
    <t xml:space="preserve"> Valitsussektori võla teenindamine</t>
  </si>
  <si>
    <t xml:space="preserve"> Maakorraldus</t>
  </si>
  <si>
    <t xml:space="preserve"> Valla teed</t>
  </si>
  <si>
    <t xml:space="preserve"> Jäätmekäitlus (sh prügivedu)</t>
  </si>
  <si>
    <t xml:space="preserve"> Heitveekäitlus</t>
  </si>
  <si>
    <t xml:space="preserve"> Saaste vähendamine</t>
  </si>
  <si>
    <t xml:space="preserve"> Bioloogilise mitmekesisuse ja maastiku kaitse</t>
  </si>
  <si>
    <t xml:space="preserve"> Veevarustus</t>
  </si>
  <si>
    <t xml:space="preserve"> Tänavavalgustus</t>
  </si>
  <si>
    <t xml:space="preserve"> Muud elamu- ja kommunaalmajanduse tegevus</t>
  </si>
  <si>
    <t xml:space="preserve"> Muu puuetega inimeste sotsiaalne kaitse</t>
  </si>
  <si>
    <t xml:space="preserve"> Muu eakate sotsiaalne kaitse</t>
  </si>
  <si>
    <t xml:space="preserve"> Muu perekondade ja laste sotsiaalne kaitse</t>
  </si>
  <si>
    <t xml:space="preserve"> Riiklik toimetulekutoetus</t>
  </si>
  <si>
    <t xml:space="preserve"> Muu sotsiaalsete riskirühmade kaitse</t>
  </si>
  <si>
    <t xml:space="preserve"> Reservfond</t>
  </si>
  <si>
    <t xml:space="preserve"> Turism</t>
  </si>
  <si>
    <t xml:space="preserve"> Per.lõpu raha jääk</t>
  </si>
  <si>
    <t xml:space="preserve"> Laenu tagasimakse</t>
  </si>
  <si>
    <t xml:space="preserve">01111           </t>
  </si>
  <si>
    <t xml:space="preserve">500             </t>
  </si>
  <si>
    <t xml:space="preserve">      Töötasud</t>
  </si>
  <si>
    <t xml:space="preserve">506             </t>
  </si>
  <si>
    <t xml:space="preserve">5500            </t>
  </si>
  <si>
    <t xml:space="preserve">      Administreerimiskulud</t>
  </si>
  <si>
    <t xml:space="preserve">5503            </t>
  </si>
  <si>
    <t xml:space="preserve">      Lähetuskulud</t>
  </si>
  <si>
    <t xml:space="preserve">5504            </t>
  </si>
  <si>
    <t xml:space="preserve">      Koolituskulud</t>
  </si>
  <si>
    <t xml:space="preserve">      Ruumide korrashoid</t>
  </si>
  <si>
    <t xml:space="preserve">5513            </t>
  </si>
  <si>
    <t xml:space="preserve">5514            </t>
  </si>
  <si>
    <t xml:space="preserve">      Info- ja kommunikatsioonitehnoloogia kulud</t>
  </si>
  <si>
    <t xml:space="preserve">5515            </t>
  </si>
  <si>
    <t xml:space="preserve">5525            </t>
  </si>
  <si>
    <t xml:space="preserve">      Kultuuri-ja vaba aja sisustamise kulud</t>
  </si>
  <si>
    <t xml:space="preserve">01112           </t>
  </si>
  <si>
    <t xml:space="preserve">      Sihtotstarbelised eraldised jooksvateks kuludeks</t>
  </si>
  <si>
    <t xml:space="preserve">1551            </t>
  </si>
  <si>
    <t xml:space="preserve">      Rajatiste ja hoonete soetamine ja renoveerimine</t>
  </si>
  <si>
    <t xml:space="preserve">      Muud preemiad</t>
  </si>
  <si>
    <t xml:space="preserve">505             </t>
  </si>
  <si>
    <t xml:space="preserve">      Erisoodustused</t>
  </si>
  <si>
    <t xml:space="preserve">5502            </t>
  </si>
  <si>
    <t xml:space="preserve">      Uurimis- ja arendustööde ostukulud</t>
  </si>
  <si>
    <t xml:space="preserve">5511            </t>
  </si>
  <si>
    <t xml:space="preserve">      Kinnistute, hoonete ja ruumide majandamiskulud</t>
  </si>
  <si>
    <t xml:space="preserve">5522            </t>
  </si>
  <si>
    <t xml:space="preserve">      Meditsiinikulud ja hügieenitarbed</t>
  </si>
  <si>
    <t xml:space="preserve">601070          </t>
  </si>
  <si>
    <t xml:space="preserve">      Riigilõiv</t>
  </si>
  <si>
    <t xml:space="preserve">01114           </t>
  </si>
  <si>
    <t xml:space="preserve">608099          </t>
  </si>
  <si>
    <t xml:space="preserve">      Reservfond vald</t>
  </si>
  <si>
    <t xml:space="preserve">      Liikmemaksud</t>
  </si>
  <si>
    <t xml:space="preserve">01700           </t>
  </si>
  <si>
    <t xml:space="preserve">6501            </t>
  </si>
  <si>
    <t xml:space="preserve">      Intressi- ja viivisekulud muudelt kohustustelt</t>
  </si>
  <si>
    <t xml:space="preserve">04210           </t>
  </si>
  <si>
    <t xml:space="preserve">1550            </t>
  </si>
  <si>
    <t xml:space="preserve">      Maa soetamine</t>
  </si>
  <si>
    <t xml:space="preserve">04510           </t>
  </si>
  <si>
    <t xml:space="preserve">5512            </t>
  </si>
  <si>
    <t xml:space="preserve">      Rajatiste majandamiskulud</t>
  </si>
  <si>
    <t>Turism</t>
  </si>
  <si>
    <t xml:space="preserve">      Sihtotstarbelised eraldised jookvateks kuludeks</t>
  </si>
  <si>
    <t xml:space="preserve">04900           </t>
  </si>
  <si>
    <t xml:space="preserve">05100           </t>
  </si>
  <si>
    <t xml:space="preserve">5540            </t>
  </si>
  <si>
    <t xml:space="preserve">      Mitmesugused majanduskulud</t>
  </si>
  <si>
    <t xml:space="preserve">05200           </t>
  </si>
  <si>
    <t xml:space="preserve">05300           </t>
  </si>
  <si>
    <t xml:space="preserve">601080          </t>
  </si>
  <si>
    <t xml:space="preserve">      Loodusressursside kasutamine ja saastetasud</t>
  </si>
  <si>
    <t xml:space="preserve">05400           </t>
  </si>
  <si>
    <t xml:space="preserve">06300           </t>
  </si>
  <si>
    <t xml:space="preserve">06400           </t>
  </si>
  <si>
    <t xml:space="preserve">06605           </t>
  </si>
  <si>
    <t xml:space="preserve">08102           </t>
  </si>
  <si>
    <t xml:space="preserve">      Muu amortiseeruv põhivara</t>
  </si>
  <si>
    <t xml:space="preserve">      Uurimis-ja arendustööd</t>
  </si>
  <si>
    <t xml:space="preserve">     Töötasud</t>
  </si>
  <si>
    <t xml:space="preserve">     Personalikuludega kaasnevad maksud</t>
  </si>
  <si>
    <t xml:space="preserve">     Administreerimiskulud</t>
  </si>
  <si>
    <t xml:space="preserve">     Koolituskulud</t>
  </si>
  <si>
    <t xml:space="preserve">     Kinnistute, hoonete ja ruumide majandamiskulud</t>
  </si>
  <si>
    <t xml:space="preserve">     Õppevahendid</t>
  </si>
  <si>
    <t xml:space="preserve">     Kultuuri-ja vaba aja sisustamise kulud</t>
  </si>
  <si>
    <t xml:space="preserve">08107           </t>
  </si>
  <si>
    <t xml:space="preserve">5524            </t>
  </si>
  <si>
    <t xml:space="preserve">      Õppevahendid</t>
  </si>
  <si>
    <t xml:space="preserve">08201           </t>
  </si>
  <si>
    <t xml:space="preserve">5523            </t>
  </si>
  <si>
    <t xml:space="preserve">      Teavikud ja kunstiesemed</t>
  </si>
  <si>
    <t xml:space="preserve">08203           </t>
  </si>
  <si>
    <t xml:space="preserve">09110           </t>
  </si>
  <si>
    <t xml:space="preserve">5521            </t>
  </si>
  <si>
    <t xml:space="preserve">      Toiduained ja toitlustusteenused</t>
  </si>
  <si>
    <t xml:space="preserve">09212           </t>
  </si>
  <si>
    <t xml:space="preserve">      Rajatiste ja hoonete renoveerimine ja ehitus</t>
  </si>
  <si>
    <t xml:space="preserve">09600           </t>
  </si>
  <si>
    <t xml:space="preserve">      Masinate ja seadmete soetus</t>
  </si>
  <si>
    <t xml:space="preserve">09800           </t>
  </si>
  <si>
    <t xml:space="preserve">10121           </t>
  </si>
  <si>
    <t xml:space="preserve">4133            </t>
  </si>
  <si>
    <t xml:space="preserve">      Toetused puuetega inimestele ja nende hooldajatele</t>
  </si>
  <si>
    <t xml:space="preserve">4137            </t>
  </si>
  <si>
    <t xml:space="preserve">5526            </t>
  </si>
  <si>
    <t xml:space="preserve">      Sotsiaalteenused</t>
  </si>
  <si>
    <t xml:space="preserve">10200           </t>
  </si>
  <si>
    <t xml:space="preserve">10201           </t>
  </si>
  <si>
    <t xml:space="preserve">4138            </t>
  </si>
  <si>
    <t xml:space="preserve">10402           </t>
  </si>
  <si>
    <t xml:space="preserve">4130            </t>
  </si>
  <si>
    <t xml:space="preserve">      Peretoetused</t>
  </si>
  <si>
    <t xml:space="preserve">4134            </t>
  </si>
  <si>
    <t xml:space="preserve">10701           </t>
  </si>
  <si>
    <t xml:space="preserve">4131            </t>
  </si>
  <si>
    <t xml:space="preserve">      Toimetulekutoetus ja täiendavad sotsiaaltoetused</t>
  </si>
  <si>
    <t xml:space="preserve">      Töötasu</t>
  </si>
  <si>
    <t xml:space="preserve">      Personalikuludega kaasnevad maksud</t>
  </si>
  <si>
    <t xml:space="preserve">10702           </t>
  </si>
  <si>
    <t xml:space="preserve"> Laenu tagastamine</t>
  </si>
  <si>
    <t xml:space="preserve"> Perioodi lõpu raha jääk</t>
  </si>
  <si>
    <t xml:space="preserve"> Üldiseloomuga ülekanded valitsussektoris</t>
  </si>
  <si>
    <t>01112</t>
  </si>
  <si>
    <t xml:space="preserve">      Inventari soetamine ja renoveerimine</t>
  </si>
  <si>
    <t>01800</t>
  </si>
  <si>
    <t>01114</t>
  </si>
  <si>
    <t>01700</t>
  </si>
  <si>
    <t>04510</t>
  </si>
  <si>
    <t>04210</t>
  </si>
  <si>
    <t>04730</t>
  </si>
  <si>
    <t>04900</t>
  </si>
  <si>
    <t>06300</t>
  </si>
  <si>
    <t>08102</t>
  </si>
  <si>
    <t>09110</t>
  </si>
  <si>
    <t>09212</t>
  </si>
  <si>
    <t>09600</t>
  </si>
  <si>
    <t>01111</t>
  </si>
  <si>
    <t>05100</t>
  </si>
  <si>
    <t>05300</t>
  </si>
  <si>
    <t>05400</t>
  </si>
  <si>
    <t>06400</t>
  </si>
  <si>
    <t>06605</t>
  </si>
  <si>
    <t>08107</t>
  </si>
  <si>
    <t>08201</t>
  </si>
  <si>
    <t>08203</t>
  </si>
  <si>
    <t>09210</t>
  </si>
  <si>
    <t>09800</t>
  </si>
  <si>
    <t>10200</t>
  </si>
  <si>
    <t>01600</t>
  </si>
  <si>
    <t xml:space="preserve"> Muud üldised valitsussektori teenused</t>
  </si>
  <si>
    <t xml:space="preserve"> Muud üldised valitsussektori teenused (Valimised)</t>
  </si>
  <si>
    <t xml:space="preserve"> Üldiseiseloomuga ülekanded valitsussektoris</t>
  </si>
  <si>
    <t>KULUD JA FIN.TEHINGUD KOKKU</t>
  </si>
  <si>
    <t>TEG.ALA</t>
  </si>
  <si>
    <t>sh</t>
  </si>
  <si>
    <t xml:space="preserve">tasandusfondi eraldised </t>
  </si>
  <si>
    <t>eraldised haridus kuludeks</t>
  </si>
  <si>
    <t>sh õppevahendid</t>
  </si>
  <si>
    <t>sotsiaaltoetuste ja teenuste osutamine</t>
  </si>
  <si>
    <t xml:space="preserve">      Masinate ja seadmete soetamine</t>
  </si>
  <si>
    <t>10201</t>
  </si>
  <si>
    <t>10702</t>
  </si>
  <si>
    <t>Osalus</t>
  </si>
  <si>
    <t>%</t>
  </si>
  <si>
    <t xml:space="preserve">      Info-ja kommunikatsioonitehnoloogiaseadmete soetus</t>
  </si>
  <si>
    <t xml:space="preserve">      Sihtotstarbelised eraldised põhivara soetuseks</t>
  </si>
  <si>
    <t xml:space="preserve">Tasandusfond kokku </t>
  </si>
  <si>
    <t>toimetulekutoetus</t>
  </si>
  <si>
    <t>08600</t>
  </si>
  <si>
    <t xml:space="preserve">Muu vabaaeg,kultuur </t>
  </si>
  <si>
    <t xml:space="preserve"> Vabajääk (Per.alg raha jääk)</t>
  </si>
  <si>
    <t>10701</t>
  </si>
  <si>
    <t>01110</t>
  </si>
  <si>
    <t xml:space="preserve">     Meditsiini-ja hügeenikulud</t>
  </si>
  <si>
    <t>Valitsemine</t>
  </si>
  <si>
    <t>Majandus</t>
  </si>
  <si>
    <t>01</t>
  </si>
  <si>
    <t>04</t>
  </si>
  <si>
    <t>05</t>
  </si>
  <si>
    <t>Keskonnakaitse</t>
  </si>
  <si>
    <t>06</t>
  </si>
  <si>
    <t>Elamu-ja kommunaalmajandus</t>
  </si>
  <si>
    <t>08</t>
  </si>
  <si>
    <t>Vabaaeg,kultuur</t>
  </si>
  <si>
    <t>09</t>
  </si>
  <si>
    <t>Haridus</t>
  </si>
  <si>
    <t>10</t>
  </si>
  <si>
    <t>Sotsiaalnekaitse</t>
  </si>
  <si>
    <t>Tunnus</t>
  </si>
  <si>
    <t>Tegevusalad</t>
  </si>
  <si>
    <t>Kokku</t>
  </si>
  <si>
    <t>Kulu liik</t>
  </si>
  <si>
    <t>Töötasu</t>
  </si>
  <si>
    <t>Personalikuludega kaasnevad maksud</t>
  </si>
  <si>
    <t>Erisoodustused</t>
  </si>
  <si>
    <t>Kinnistute,hoonete ja ruumide majandamiskulud</t>
  </si>
  <si>
    <t>Koolituskulud</t>
  </si>
  <si>
    <t>Sõidukite ülalpidamine</t>
  </si>
  <si>
    <t>Infotehnoloogia kulud</t>
  </si>
  <si>
    <t>Inventari kulud</t>
  </si>
  <si>
    <t>Õppevahendid,koolitus-ja lasteaiateenus</t>
  </si>
  <si>
    <t>Rajatiste  majandamiskulud</t>
  </si>
  <si>
    <t>Investeeringud</t>
  </si>
  <si>
    <t>sündide ja surmade regist.korrald.toet.</t>
  </si>
  <si>
    <t>TULUDE-KULUDE VAHE</t>
  </si>
  <si>
    <t>Täitmine</t>
  </si>
  <si>
    <t>Kohustuste võtmine (+)</t>
  </si>
  <si>
    <t>Kohustuste tasumine (-)</t>
  </si>
  <si>
    <t>TULU KOOD</t>
  </si>
  <si>
    <t>PÕHITEGEVUSE KULUD</t>
  </si>
  <si>
    <t>PÕHITEGEVUSE KULUD KOKKU</t>
  </si>
  <si>
    <t>PÕHITEGEVUSE TULUD KOKKU</t>
  </si>
  <si>
    <t xml:space="preserve">       Personalikulud</t>
  </si>
  <si>
    <t xml:space="preserve">       Muud tegevuskulud</t>
  </si>
  <si>
    <t xml:space="preserve">       Muud kulud</t>
  </si>
  <si>
    <t>PÕHITEGEVUSE TULEM</t>
  </si>
  <si>
    <t>INVESTEERIMISTEGEVUS</t>
  </si>
  <si>
    <t>Personalikulud kokku</t>
  </si>
  <si>
    <t>FINANTSEERIMISTEGEVUS</t>
  </si>
  <si>
    <t>FINANTSEERIMISTEGEVUS KOKKU</t>
  </si>
  <si>
    <t>Lähetuskulud</t>
  </si>
  <si>
    <t>Uurimis-ja arendustööd</t>
  </si>
  <si>
    <t>Museaalid,raamatud,ajalehed</t>
  </si>
  <si>
    <t>Majanduskulud kokku</t>
  </si>
  <si>
    <t>Kultuuri-ja vaba aja sisustamise kulud</t>
  </si>
  <si>
    <t>Sotsiaalteenused</t>
  </si>
  <si>
    <t xml:space="preserve"> Mitmesugused majanduskulud</t>
  </si>
  <si>
    <t>KÕIK KOKKU</t>
  </si>
  <si>
    <t>Vahe</t>
  </si>
  <si>
    <t>Eraldised põhivara soetuseks</t>
  </si>
  <si>
    <t>Bürookulud</t>
  </si>
  <si>
    <t>Toiduained</t>
  </si>
  <si>
    <t>Meditsiinikulud</t>
  </si>
  <si>
    <t xml:space="preserve"> Noortekeskus</t>
  </si>
  <si>
    <t>Riigilõivud,trahvid,reservfond(muud kulud)</t>
  </si>
  <si>
    <t>10402</t>
  </si>
  <si>
    <t xml:space="preserve">      Toetused töötutele</t>
  </si>
  <si>
    <t xml:space="preserve">      Õppevahendid ja koolituskulud</t>
  </si>
  <si>
    <t>Lõplik eelarve</t>
  </si>
  <si>
    <t>Art.3500  jagunemine</t>
  </si>
  <si>
    <t>Õppelaen Rahandusministeeriumilt</t>
  </si>
  <si>
    <t>Kokku art.3500</t>
  </si>
  <si>
    <t>Kontroll</t>
  </si>
  <si>
    <t>Art.3502 jagunemine</t>
  </si>
  <si>
    <t>Kokku art.3502</t>
  </si>
  <si>
    <t xml:space="preserve"> Koolitransport</t>
  </si>
  <si>
    <t>Koolipiim,koolipuuvili PRIA</t>
  </si>
  <si>
    <t>vajadusepõhine toetus</t>
  </si>
  <si>
    <t>09601</t>
  </si>
  <si>
    <t xml:space="preserve">     Toiduained</t>
  </si>
  <si>
    <t xml:space="preserve"> Koolitoit</t>
  </si>
  <si>
    <t>09220</t>
  </si>
  <si>
    <t xml:space="preserve">      Kooltusteenus(teised KOV-dele)</t>
  </si>
  <si>
    <t xml:space="preserve"> Muuseum</t>
  </si>
  <si>
    <t xml:space="preserve">       Antud toetused, eraldised</t>
  </si>
  <si>
    <t xml:space="preserve">     Toetused vanuritele</t>
  </si>
  <si>
    <t xml:space="preserve"> Maksutulud</t>
  </si>
  <si>
    <t xml:space="preserve"> Kaupade ja teenuste müük</t>
  </si>
  <si>
    <t xml:space="preserve"> Laekumised kultuuriasutuste majandustegevusest</t>
  </si>
  <si>
    <t xml:space="preserve"> Laekumised spordiasutuste majandustegevusest</t>
  </si>
  <si>
    <t xml:space="preserve"> Laekumised sotsiaalasutuste majandustegevusest</t>
  </si>
  <si>
    <t xml:space="preserve"> Laekumised elamu-ja kommunaalmajandustegevusest</t>
  </si>
  <si>
    <t xml:space="preserve"> Laekumised üldvalitsemisasutuste majandustegevusest</t>
  </si>
  <si>
    <t xml:space="preserve"> Üüri- ja renditulud</t>
  </si>
  <si>
    <t>Saadud toetused</t>
  </si>
  <si>
    <t xml:space="preserve"> Sihtotstarbelised toetused</t>
  </si>
  <si>
    <t xml:space="preserve"> Muud tulud</t>
  </si>
  <si>
    <t xml:space="preserve"> Laekumised vee erikasutusest</t>
  </si>
  <si>
    <t>40,41,45</t>
  </si>
  <si>
    <t>KULU KOOD</t>
  </si>
  <si>
    <t>KOOD</t>
  </si>
  <si>
    <t>20.5.</t>
  </si>
  <si>
    <t>20.6.</t>
  </si>
  <si>
    <t>TEGEVUSALA</t>
  </si>
  <si>
    <t>10121</t>
  </si>
  <si>
    <t>Üldised valitsussektori teenused</t>
  </si>
  <si>
    <t xml:space="preserve"> Muu majandus</t>
  </si>
  <si>
    <t xml:space="preserve"> Keskkonnakaitse</t>
  </si>
  <si>
    <t xml:space="preserve"> Jäätmekäitlus</t>
  </si>
  <si>
    <t xml:space="preserve"> Maastikukaitse</t>
  </si>
  <si>
    <t xml:space="preserve"> Elamu-ja kommunaalmajandus</t>
  </si>
  <si>
    <t xml:space="preserve"> Muu elamu-ja kommunaalmajandus</t>
  </si>
  <si>
    <t xml:space="preserve"> Vabaaeg  ,kultuur ja regioon</t>
  </si>
  <si>
    <t xml:space="preserve"> Haridus</t>
  </si>
  <si>
    <t xml:space="preserve"> Sotsiaalne kaitse</t>
  </si>
  <si>
    <t xml:space="preserve"> Puuetega inimeste  sotsiaalne kaitse</t>
  </si>
  <si>
    <t>EELARVE KULUD ( põhitegevuse kulud,investeerimistegevus)</t>
  </si>
  <si>
    <t>KULUD,FIN.TEHINGUD,INVESTEERINGUD</t>
  </si>
  <si>
    <t>TULUD,FINANTSEERIMISTEHINGUD,INVESTEERINGUD</t>
  </si>
  <si>
    <t xml:space="preserve"> Laekumised spordi-ja puhkeasutuste majandustegevusest</t>
  </si>
  <si>
    <t>I lugemine</t>
  </si>
  <si>
    <t xml:space="preserve">       Stipendiumid</t>
  </si>
  <si>
    <t>II lugemine</t>
  </si>
  <si>
    <t xml:space="preserve"> Laekumised elamu-kommunaalasutuste majandamisest</t>
  </si>
  <si>
    <t>I-II lug.vahe</t>
  </si>
  <si>
    <r>
      <t xml:space="preserve">LIKVIIDSETE VARADE MUUTUS </t>
    </r>
    <r>
      <rPr>
        <sz val="8"/>
        <rFont val="Arial"/>
        <family val="2"/>
      </rPr>
      <t>(+suurenemine, -vähenemine)</t>
    </r>
  </si>
  <si>
    <t>III lugemine</t>
  </si>
  <si>
    <t>II-III lug.vahe</t>
  </si>
  <si>
    <t>09221</t>
  </si>
  <si>
    <t xml:space="preserve">  Täiskasvanute gümnaasiumid</t>
  </si>
  <si>
    <t xml:space="preserve"> Täiskasvanute gümnaasiumid</t>
  </si>
  <si>
    <t>sh koolitus</t>
  </si>
  <si>
    <t>KINNIT.</t>
  </si>
  <si>
    <t xml:space="preserve"> Finantstulu</t>
  </si>
  <si>
    <t xml:space="preserve"> Intressi- ja viivisetulud</t>
  </si>
  <si>
    <t xml:space="preserve"> Laenude intressid</t>
  </si>
  <si>
    <t xml:space="preserve"> Muud intressikulud</t>
  </si>
  <si>
    <t xml:space="preserve"> Sihtotstarbelised eraldised põhivara soetuseks</t>
  </si>
  <si>
    <t xml:space="preserve"> Sihtotstarbelised toetused põhivara soetuseks</t>
  </si>
  <si>
    <t>I lug.</t>
  </si>
  <si>
    <t>sh vahendid koolilõuna toetuseks</t>
  </si>
  <si>
    <t>INVESTEERIMISTEGEVUS KOKKU</t>
  </si>
  <si>
    <t>PÕHITEGEVUSE TULUD</t>
  </si>
  <si>
    <t>07600</t>
  </si>
  <si>
    <t xml:space="preserve"> Muu tervishoid</t>
  </si>
  <si>
    <t>07</t>
  </si>
  <si>
    <t>Tervishoid</t>
  </si>
  <si>
    <t xml:space="preserve">  Tervishoid</t>
  </si>
  <si>
    <t xml:space="preserve"> Materiaalsete  varade soetamine ja renoveerimine</t>
  </si>
  <si>
    <t>EELARVE TULEM (põhi- ja investeerimistegevuse) +/-</t>
  </si>
  <si>
    <t>EELARVE KULUD ( põhitegevuse kulud ,investeerimistegevus) KOKKU</t>
  </si>
  <si>
    <t xml:space="preserve">      Sõidukite ülalpidamise kulud</t>
  </si>
  <si>
    <t xml:space="preserve">      Inventari kulud</t>
  </si>
  <si>
    <t xml:space="preserve">      Personalikuludega kaasnevad maksud </t>
  </si>
  <si>
    <t xml:space="preserve">      Õppetoetused</t>
  </si>
  <si>
    <t xml:space="preserve">      Intressi-, viivise- ja kohustistasukulud võetud laenudelt</t>
  </si>
  <si>
    <t>Kinnit. eelarve</t>
  </si>
  <si>
    <t>04512</t>
  </si>
  <si>
    <t xml:space="preserve"> Ühistranspordi korraldamine</t>
  </si>
  <si>
    <t xml:space="preserve">      Muud fin.kulud</t>
  </si>
  <si>
    <t xml:space="preserve"> Saadud tegevustoetused</t>
  </si>
  <si>
    <t>09510</t>
  </si>
  <si>
    <t xml:space="preserve"> Noorte huviharidus ja huvitegevus</t>
  </si>
  <si>
    <t xml:space="preserve"> Alusharidus</t>
  </si>
  <si>
    <t xml:space="preserve"> Muud eespool nimetama muud tulud</t>
  </si>
  <si>
    <t>HÄÄDEMEESTE  VALLA 2019.AASTA EELARVE PROJEKT</t>
  </si>
  <si>
    <t>EELARVE PROJEKT 2019 TEGEVUSALADE JA ARTIKLITE LÕIKES</t>
  </si>
  <si>
    <t>2019 AASTA EELARVE PROJEKT</t>
  </si>
  <si>
    <t>HÄÄDEMEESTE VALLAVALITSUS</t>
  </si>
  <si>
    <t xml:space="preserve"> Omanikutulud</t>
  </si>
  <si>
    <t>03100</t>
  </si>
  <si>
    <t>Politsei</t>
  </si>
  <si>
    <t xml:space="preserve"> Politsei</t>
  </si>
  <si>
    <t>04520</t>
  </si>
  <si>
    <t>Veetransport</t>
  </si>
  <si>
    <t>04710</t>
  </si>
  <si>
    <t>Kaubandus</t>
  </si>
  <si>
    <t>04521</t>
  </si>
  <si>
    <t>04522</t>
  </si>
  <si>
    <t>04711</t>
  </si>
  <si>
    <t>04712</t>
  </si>
  <si>
    <t>II lug.</t>
  </si>
  <si>
    <t>III lug.</t>
  </si>
  <si>
    <t>teede hoiu toetus</t>
  </si>
  <si>
    <t>Kinnitatud eelarve</t>
  </si>
  <si>
    <t>III lug</t>
  </si>
  <si>
    <t>II lug</t>
  </si>
  <si>
    <t xml:space="preserve"> Muu toodete ja teenuste müük</t>
  </si>
  <si>
    <t>sh tõhustatud  ja eritoe tegevuskuludeks</t>
  </si>
  <si>
    <t>sh tööjõukulud (põhikool)</t>
  </si>
  <si>
    <t>sh tööjõukulud (direktorid, õppealajuhtajad)</t>
  </si>
  <si>
    <t>sh tööjõukulud (gümnaasium)</t>
  </si>
  <si>
    <t>lasteaiaõpetajate tööjõukulud</t>
  </si>
  <si>
    <t>matusetoetus</t>
  </si>
  <si>
    <t>huvihariduse-ja huvitegvuse toetus</t>
  </si>
  <si>
    <t>asendus-ja järelhooldusteenuse toetus</t>
  </si>
  <si>
    <t>jäätmehoolduteenuse arndamise toetus</t>
  </si>
  <si>
    <t xml:space="preserve"> Veetransport</t>
  </si>
  <si>
    <t xml:space="preserve">  Kaubandus</t>
  </si>
  <si>
    <t>Toetused,eraldised,liikmemaksud</t>
  </si>
  <si>
    <t>05101</t>
  </si>
  <si>
    <t xml:space="preserve"> Avalike alade puhastus</t>
  </si>
  <si>
    <t>Uulu Kultuuri-ja Spordikeskus</t>
  </si>
  <si>
    <t xml:space="preserve"> Uulu Kultuuri-ja Spordikeskus</t>
  </si>
  <si>
    <t>Tahkuranna  Noortekeskus</t>
  </si>
  <si>
    <t xml:space="preserve">     Lähetuskulud</t>
  </si>
  <si>
    <t xml:space="preserve"> Uulu Raamatukogu</t>
  </si>
  <si>
    <t>Võiste Raamatukogu</t>
  </si>
  <si>
    <t>Häädemeeste Raamatukogu</t>
  </si>
  <si>
    <t xml:space="preserve"> Võiste Raamatukogu</t>
  </si>
  <si>
    <t xml:space="preserve"> Häädemeeste Raamatukogu</t>
  </si>
  <si>
    <t>08202</t>
  </si>
  <si>
    <t xml:space="preserve"> Tahku Tare</t>
  </si>
  <si>
    <t xml:space="preserve">       Antud toetused</t>
  </si>
  <si>
    <t xml:space="preserve">  Kabli Seltsimaja</t>
  </si>
  <si>
    <t xml:space="preserve">  Treimani Rahvamaja</t>
  </si>
  <si>
    <t xml:space="preserve"> Häädemeeste Huvikeskus</t>
  </si>
  <si>
    <t xml:space="preserve"> Kabli Seltsimaja</t>
  </si>
  <si>
    <t xml:space="preserve"> Treimani Rahvamaja</t>
  </si>
  <si>
    <t xml:space="preserve">      Antud toetused</t>
  </si>
  <si>
    <t>08207</t>
  </si>
  <si>
    <t xml:space="preserve"> Muinsuskaitse (Pätsiplats)</t>
  </si>
  <si>
    <t>08300</t>
  </si>
  <si>
    <t xml:space="preserve"> Muinsuskaitse(Pätsiplats)</t>
  </si>
  <si>
    <t xml:space="preserve"> Ringhäälingu-ja kirjastamisteenused</t>
  </si>
  <si>
    <t xml:space="preserve"> Muu vabaaeg,kultuur </t>
  </si>
  <si>
    <t xml:space="preserve"> Häädemeeste Hooldekodu</t>
  </si>
  <si>
    <t xml:space="preserve"> Hooldekodu</t>
  </si>
  <si>
    <t xml:space="preserve"> Muu haridus</t>
  </si>
  <si>
    <t xml:space="preserve"> Ringhäälingu -ja kirjastamisteenused (Valla leht)</t>
  </si>
  <si>
    <t xml:space="preserve"> Alusharidus- Uulu Lasteaed</t>
  </si>
  <si>
    <t>Alusharidus-Häädemeeste Lasteaed</t>
  </si>
  <si>
    <t>Alusharidus-Kabli Lasteaed</t>
  </si>
  <si>
    <t>Alusharidus-Tahkuranna LAK</t>
  </si>
  <si>
    <t>Alusharidus-Lasteaiateenus</t>
  </si>
  <si>
    <t xml:space="preserve"> Alusharidus-Uulu Lasteaed</t>
  </si>
  <si>
    <t xml:space="preserve"> Alusharidus-Häädemeeste Lasteaed</t>
  </si>
  <si>
    <t xml:space="preserve"> Alusharidus-Kabli Lasteaed</t>
  </si>
  <si>
    <t xml:space="preserve"> Alusharidus-Tahkuranna LAK</t>
  </si>
  <si>
    <t xml:space="preserve"> Alusharidus-Lasteaiateenus</t>
  </si>
  <si>
    <t xml:space="preserve">      Lasteaia- ja lastehoiuteenus(teistele KOV-dele)</t>
  </si>
  <si>
    <t>09213</t>
  </si>
  <si>
    <t xml:space="preserve"> Põhiharidus Metsapoole  Põhikool</t>
  </si>
  <si>
    <t xml:space="preserve"> Põhihariduse teenused</t>
  </si>
  <si>
    <t xml:space="preserve"> Põhiharidus  Uulu Põhikool</t>
  </si>
  <si>
    <t xml:space="preserve"> Põhiharidus Tahkuranna LAK </t>
  </si>
  <si>
    <t>09300</t>
  </si>
  <si>
    <t xml:space="preserve"> Üldkeskhariduse otsekulud Häädemeeste Keskkool</t>
  </si>
  <si>
    <t xml:space="preserve"> Alus-ja põhihariduse kaudsed kulud  Tahkuranna LAK</t>
  </si>
  <si>
    <t xml:space="preserve"> Põhiharidus Häädemeeste Keskkool</t>
  </si>
  <si>
    <t xml:space="preserve"> Põhi-ja üldkeskhariduse kaudsed kulud Häädemeeste Keskkool</t>
  </si>
  <si>
    <t xml:space="preserve"> Üldkeskhariduse teenused</t>
  </si>
  <si>
    <t>KULUD, INVEST.,FIN.TEHINGUD KOKKU</t>
  </si>
  <si>
    <t>Põhiharidus Metsapoole   Põhikool</t>
  </si>
  <si>
    <t>Alus-ja põhiharidus kaudsed kulud Tahkuranna LAK Lasteaed</t>
  </si>
  <si>
    <t>Põhiharidus Uulu   Põhikool</t>
  </si>
  <si>
    <t>Põhiharidus Tahkuranna LAK</t>
  </si>
  <si>
    <t>Põhiharidus Häädemeeste Keskkool</t>
  </si>
  <si>
    <t>Põhiharidus koolitusteenus</t>
  </si>
  <si>
    <t>Koolitusteenus(teistele KOV-dele)</t>
  </si>
  <si>
    <t xml:space="preserve">      Õppevahendid </t>
  </si>
  <si>
    <t xml:space="preserve">      Preemiad, stipendiumid</t>
  </si>
  <si>
    <t xml:space="preserve">     Transporditeenused</t>
  </si>
  <si>
    <t>03</t>
  </si>
  <si>
    <t>Korrakaitse</t>
  </si>
  <si>
    <t xml:space="preserve"> Huviharidus ja huvitegevus</t>
  </si>
  <si>
    <t xml:space="preserve"> Häädemeeste Muusikakool</t>
  </si>
  <si>
    <t xml:space="preserve"> Muu haridus </t>
  </si>
  <si>
    <t xml:space="preserve"> Üldkeskhariduse otsekulud</t>
  </si>
  <si>
    <t xml:space="preserve"> Koolitoit Uulu Põhikool</t>
  </si>
  <si>
    <t xml:space="preserve"> Koolitoit Tahkuranna LAK</t>
  </si>
  <si>
    <t xml:space="preserve"> Koolitoit Metsapoole Põhikool</t>
  </si>
  <si>
    <t xml:space="preserve"> Koolitoit Häädemeeste Keskkool</t>
  </si>
  <si>
    <t xml:space="preserve">  Koolitoit Tahkuranna LAK</t>
  </si>
  <si>
    <t xml:space="preserve">  Koolitoit Metsapoole Põhikool</t>
  </si>
  <si>
    <t xml:space="preserve">  Koolitoit Uulu Põhikool</t>
  </si>
  <si>
    <t xml:space="preserve">  Koolitoit Häädemeeste Keskkool</t>
  </si>
  <si>
    <t xml:space="preserve"> Kaubandus</t>
  </si>
  <si>
    <t xml:space="preserve"> Teede ehitus ,remont</t>
  </si>
  <si>
    <t>Avalik kord ja julgeolek</t>
  </si>
  <si>
    <t xml:space="preserve"> Sporditegevus</t>
  </si>
  <si>
    <t xml:space="preserve"> Noorsootöö ja noortekeskused</t>
  </si>
  <si>
    <t xml:space="preserve"> Raamatukogud</t>
  </si>
  <si>
    <t xml:space="preserve"> Rahva-ja kultuurimajad</t>
  </si>
  <si>
    <t xml:space="preserve"> Muu vabaaeg, kultuur ,religioon</t>
  </si>
  <si>
    <t xml:space="preserve"> Alus-ja põhihariduse kaudsed kulud/ Lasteaed-koolid</t>
  </si>
  <si>
    <t xml:space="preserve"> Põhiharidus/Põhikoolid</t>
  </si>
  <si>
    <t xml:space="preserve"> Põhi-ja üldkeskhariduse kaudsed kulud/Gümnaasiumid</t>
  </si>
  <si>
    <t xml:space="preserve"> Kutseõppeasutused</t>
  </si>
  <si>
    <t>10400</t>
  </si>
  <si>
    <t xml:space="preserve"> Asendus-ja järelhooldus</t>
  </si>
  <si>
    <t xml:space="preserve">      Administreerimiskulud </t>
  </si>
  <si>
    <t xml:space="preserve"> Muu majandus </t>
  </si>
  <si>
    <t>018102</t>
  </si>
  <si>
    <t xml:space="preserve">     Mitmesugused majanduskulud</t>
  </si>
  <si>
    <t xml:space="preserve">     Mitmesugused majandamiskulud</t>
  </si>
  <si>
    <t xml:space="preserve"> Huvikoolide haridusteenused</t>
  </si>
  <si>
    <t xml:space="preserve">     Sotsiaalteenused</t>
  </si>
  <si>
    <t xml:space="preserve"> Kapitalirent</t>
  </si>
  <si>
    <t>10900</t>
  </si>
  <si>
    <t xml:space="preserve"> Muu sotsiaalne kaitse</t>
  </si>
  <si>
    <t xml:space="preserve">      Muud sotsiaalabitoetused ja eraldised füüsilistele isikutele</t>
  </si>
  <si>
    <t xml:space="preserve">      Inventari kulud(Suusaliit)</t>
  </si>
  <si>
    <t xml:space="preserve"> Häädemeeste Päevakeskus</t>
  </si>
  <si>
    <t xml:space="preserve"> Päevakeskus</t>
  </si>
  <si>
    <t xml:space="preserve"> Riskirühmade sotsiaalasutused</t>
  </si>
  <si>
    <t>10700</t>
  </si>
  <si>
    <t xml:space="preserve">  Avalike alade puhastus (haljasalad, teede hooldus)</t>
  </si>
  <si>
    <t>Hajaasustuse programmi toet.(EAS)</t>
  </si>
  <si>
    <t>Suurküla rannatee</t>
  </si>
  <si>
    <t>Pätsiplats</t>
  </si>
  <si>
    <t>Uulu Põhikool</t>
  </si>
  <si>
    <t>Tahkuranna LAK</t>
  </si>
  <si>
    <t>Metspoole Põhikool</t>
  </si>
  <si>
    <t>Häädemeeste Keskkool</t>
  </si>
  <si>
    <t>KOKKU</t>
  </si>
  <si>
    <t>Haridusasutused kokku</t>
  </si>
  <si>
    <t xml:space="preserve">      Teede hooldus</t>
  </si>
  <si>
    <t xml:space="preserve">      Rajatiste majandamiskulud (turud)</t>
  </si>
  <si>
    <t xml:space="preserve">      Rajatiste majandamiskulud(rannad)</t>
  </si>
  <si>
    <t>Puuetega in. eluaseme kohendamine(Sots.projekt)</t>
  </si>
  <si>
    <t xml:space="preserve">      Erijuhtudel riigi poolt makstav sotsiaalmaks</t>
  </si>
  <si>
    <t xml:space="preserve"> Muu sotsiaalsete riskirühmade kaitse (erihoolekanne) Sandra</t>
  </si>
  <si>
    <t>Sa KIK projekt</t>
  </si>
  <si>
    <t xml:space="preserve">SA-lt Arcihimedes  projektitoetus(ERASMUS) </t>
  </si>
  <si>
    <t>raske-ja sügava puudega lastele abi osutamise toetus</t>
  </si>
  <si>
    <t>Häädemeeste sport ja kultuur</t>
  </si>
  <si>
    <t xml:space="preserve">      Toetus puudega inimeste kodu kohandamiseks(riik)</t>
  </si>
  <si>
    <t>II-I vahe</t>
  </si>
  <si>
    <t xml:space="preserve"> Riskirühmade sotsiaalasutused (Sotsiaalkeskus, Võiste ja Massiaru Sots maja)</t>
  </si>
  <si>
    <t>I - 2018</t>
  </si>
  <si>
    <t xml:space="preserve">      Masinate ja seadmete soetus (valvekaamerad)</t>
  </si>
  <si>
    <t xml:space="preserve">      Kergtee Rannametsa-Ikla</t>
  </si>
  <si>
    <t xml:space="preserve">     Suurküla rannatee </t>
  </si>
  <si>
    <t xml:space="preserve">     Valla teed</t>
  </si>
  <si>
    <t xml:space="preserve">      Haljasalade hooldus, bussijaamde koristus</t>
  </si>
  <si>
    <r>
      <t xml:space="preserve"> Muu tervishoid </t>
    </r>
    <r>
      <rPr>
        <sz val="10"/>
        <rFont val="Arial"/>
        <family val="2"/>
      </rPr>
      <t>(Häädemeeste tervisekeskus,vallaarst, Mai apteek)</t>
    </r>
  </si>
  <si>
    <t xml:space="preserve">      Inventari kulud(Uulu Suusaliit)</t>
  </si>
  <si>
    <t xml:space="preserve"> Häädemeeste sport ja kultuur</t>
  </si>
  <si>
    <t>Raamatute soetus(RIIK)</t>
  </si>
  <si>
    <t>Kergliiklustee Rannametsa Ikla maantee ääres(EAS)</t>
  </si>
  <si>
    <t xml:space="preserve"> Üüri- ja renditulud (mitteeluruumid)</t>
  </si>
  <si>
    <t>Uulu Suusaklassi toetus</t>
  </si>
  <si>
    <t>Metsapoole Põhikool</t>
  </si>
  <si>
    <t>Haridusasutuste palgafondid kokku</t>
  </si>
  <si>
    <t>Hooldekodu renoveerimine</t>
  </si>
  <si>
    <t xml:space="preserve"> Hoonete ja rajatiste müük</t>
  </si>
  <si>
    <t>Investeering</t>
  </si>
  <si>
    <t>Valla raha</t>
  </si>
  <si>
    <t>Ühinemistoetus</t>
  </si>
  <si>
    <t>Laen</t>
  </si>
  <si>
    <t xml:space="preserve"> Rajatiste ja hoonete müük</t>
  </si>
  <si>
    <t xml:space="preserve">      Sõidukite ülalpidamise kulud (Eha ja Sandra autodning koduhooldustöötaja auto)</t>
  </si>
  <si>
    <t>Häädemeeste Lasteaed</t>
  </si>
  <si>
    <t>Kabli Lasteaed</t>
  </si>
  <si>
    <t>Uulu Lasteaed</t>
  </si>
  <si>
    <t>Personalikulud</t>
  </si>
  <si>
    <t>Suuren.ja vähen. koef.</t>
  </si>
  <si>
    <t xml:space="preserve">      Osaluste soetus</t>
  </si>
  <si>
    <t>Häädemeeste Muusikakool</t>
  </si>
  <si>
    <t xml:space="preserve"> Intressikulu</t>
  </si>
  <si>
    <t xml:space="preserve"> Osaluste soetus</t>
  </si>
  <si>
    <t>Päästeamet (projektitoetus)</t>
  </si>
  <si>
    <t>SELETUSKIRJA LISA</t>
  </si>
  <si>
    <t>TUNNUS</t>
  </si>
  <si>
    <t>I.lug.-2018 eelarve</t>
  </si>
  <si>
    <t>I - 2018 eelarve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</si>
</sst>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#,##0.0"/>
    <numFmt numFmtId="176" formatCode="[$-425]d\.\ mmmm\ yyyy&quot;. a.&quot;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25]dddd\,\ d\.\ mmmm\ yyyy"/>
    <numFmt numFmtId="184" formatCode="h:mm\.ss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0.00000000"/>
    <numFmt numFmtId="189" formatCode="0.0000000"/>
    <numFmt numFmtId="190" formatCode="0.000000"/>
    <numFmt numFmtId="191" formatCode="0.00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0" xfId="0" applyFont="1" applyAlignment="1">
      <alignment/>
    </xf>
    <xf numFmtId="172" fontId="1" fillId="0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10" xfId="54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16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/>
    </xf>
    <xf numFmtId="49" fontId="0" fillId="0" borderId="19" xfId="53" applyNumberFormat="1" applyFont="1" applyFill="1" applyBorder="1" applyAlignment="1">
      <alignment horizontal="left"/>
      <protection/>
    </xf>
    <xf numFmtId="49" fontId="0" fillId="0" borderId="0" xfId="53" applyNumberFormat="1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1" fillId="0" borderId="24" xfId="0" applyFont="1" applyBorder="1" applyAlignment="1">
      <alignment horizontal="left" vertical="center"/>
    </xf>
    <xf numFmtId="3" fontId="0" fillId="0" borderId="2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49" fontId="0" fillId="0" borderId="25" xfId="0" applyNumberForma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 vertical="center"/>
    </xf>
    <xf numFmtId="3" fontId="0" fillId="0" borderId="27" xfId="0" applyNumberFormat="1" applyFont="1" applyFill="1" applyBorder="1" applyAlignment="1">
      <alignment wrapText="1"/>
    </xf>
    <xf numFmtId="49" fontId="0" fillId="0" borderId="20" xfId="0" applyNumberFormat="1" applyFont="1" applyBorder="1" applyAlignment="1">
      <alignment horizontal="left"/>
    </xf>
    <xf numFmtId="49" fontId="0" fillId="0" borderId="29" xfId="53" applyNumberFormat="1" applyFont="1" applyFill="1" applyBorder="1" applyAlignment="1">
      <alignment horizontal="left"/>
      <protection/>
    </xf>
    <xf numFmtId="3" fontId="0" fillId="0" borderId="20" xfId="54" applyNumberFormat="1" applyFont="1" applyFill="1" applyBorder="1" applyAlignment="1">
      <alignment horizontal="right"/>
      <protection/>
    </xf>
    <xf numFmtId="49" fontId="1" fillId="0" borderId="25" xfId="0" applyNumberFormat="1" applyFont="1" applyBorder="1" applyAlignment="1">
      <alignment horizontal="left"/>
    </xf>
    <xf numFmtId="49" fontId="0" fillId="0" borderId="22" xfId="53" applyNumberFormat="1" applyFont="1" applyFill="1" applyBorder="1" applyAlignment="1">
      <alignment horizontal="left"/>
      <protection/>
    </xf>
    <xf numFmtId="49" fontId="1" fillId="0" borderId="30" xfId="53" applyNumberFormat="1" applyFont="1" applyFill="1" applyBorder="1" applyAlignment="1">
      <alignment horizontal="left"/>
      <protection/>
    </xf>
    <xf numFmtId="3" fontId="1" fillId="0" borderId="15" xfId="54" applyNumberFormat="1" applyFont="1" applyFill="1" applyBorder="1" applyAlignment="1">
      <alignment horizontal="right"/>
      <protection/>
    </xf>
    <xf numFmtId="14" fontId="0" fillId="0" borderId="0" xfId="0" applyNumberFormat="1" applyAlignment="1">
      <alignment horizontal="center"/>
    </xf>
    <xf numFmtId="172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/>
    </xf>
    <xf numFmtId="3" fontId="0" fillId="0" borderId="31" xfId="0" applyNumberFormat="1" applyFont="1" applyFill="1" applyBorder="1" applyAlignment="1">
      <alignment horizontal="right" wrapText="1"/>
    </xf>
    <xf numFmtId="3" fontId="1" fillId="0" borderId="32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49" fontId="0" fillId="0" borderId="10" xfId="53" applyNumberFormat="1" applyFont="1" applyFill="1" applyBorder="1" applyAlignment="1">
      <alignment horizontal="left"/>
      <protection/>
    </xf>
    <xf numFmtId="3" fontId="0" fillId="0" borderId="27" xfId="0" applyNumberFormat="1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3" fontId="1" fillId="35" borderId="11" xfId="0" applyNumberFormat="1" applyFont="1" applyFill="1" applyBorder="1" applyAlignment="1">
      <alignment/>
    </xf>
    <xf numFmtId="1" fontId="0" fillId="35" borderId="0" xfId="0" applyNumberFormat="1" applyFont="1" applyFill="1" applyAlignment="1">
      <alignment/>
    </xf>
    <xf numFmtId="0" fontId="1" fillId="35" borderId="0" xfId="0" applyFont="1" applyFill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49" fontId="0" fillId="0" borderId="27" xfId="0" applyNumberFormat="1" applyFont="1" applyBorder="1" applyAlignment="1">
      <alignment horizontal="left"/>
    </xf>
    <xf numFmtId="3" fontId="1" fillId="0" borderId="23" xfId="0" applyNumberFormat="1" applyFont="1" applyFill="1" applyBorder="1" applyAlignment="1">
      <alignment horizontal="right" wrapText="1"/>
    </xf>
    <xf numFmtId="0" fontId="1" fillId="0" borderId="23" xfId="0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55" fillId="0" borderId="0" xfId="0" applyFont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 applyProtection="1">
      <alignment/>
      <protection locked="0"/>
    </xf>
    <xf numFmtId="3" fontId="56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3" fontId="0" fillId="0" borderId="35" xfId="0" applyNumberFormat="1" applyFont="1" applyFill="1" applyBorder="1" applyAlignment="1">
      <alignment horizontal="right" wrapText="1"/>
    </xf>
    <xf numFmtId="3" fontId="55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31" xfId="0" applyFont="1" applyFill="1" applyBorder="1" applyAlignment="1">
      <alignment horizontal="center"/>
    </xf>
    <xf numFmtId="172" fontId="0" fillId="0" borderId="0" xfId="0" applyNumberFormat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heet1" xfId="53"/>
    <cellStyle name="Normal_Sheet1 2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8515625" style="0" customWidth="1"/>
    <col min="2" max="2" width="64.00390625" style="0" customWidth="1"/>
    <col min="3" max="3" width="12.00390625" style="0" customWidth="1"/>
    <col min="4" max="4" width="11.28125" style="0" customWidth="1"/>
    <col min="5" max="5" width="12.421875" style="0" customWidth="1"/>
  </cols>
  <sheetData>
    <row r="1" ht="12.75">
      <c r="B1" s="1" t="s">
        <v>555</v>
      </c>
    </row>
    <row r="2" ht="15.75">
      <c r="B2" s="69" t="s">
        <v>357</v>
      </c>
    </row>
    <row r="3" spans="2:5" ht="15.75">
      <c r="B3" s="69"/>
      <c r="C3" s="139"/>
      <c r="E3" s="146" t="s">
        <v>324</v>
      </c>
    </row>
    <row r="4" spans="1:7" ht="15.75">
      <c r="A4" s="18" t="s">
        <v>230</v>
      </c>
      <c r="B4" s="108" t="s">
        <v>334</v>
      </c>
      <c r="C4" s="20" t="s">
        <v>312</v>
      </c>
      <c r="D4" s="20" t="s">
        <v>314</v>
      </c>
      <c r="E4" s="20" t="s">
        <v>318</v>
      </c>
      <c r="G4" s="251"/>
    </row>
    <row r="5" spans="1:7" ht="12.75">
      <c r="A5" s="93">
        <v>30</v>
      </c>
      <c r="B5" s="90" t="s">
        <v>278</v>
      </c>
      <c r="C5" s="76">
        <f>SUM(C6:C8)</f>
        <v>3565400</v>
      </c>
      <c r="D5" s="76">
        <f>SUM(D6:D8)</f>
        <v>0</v>
      </c>
      <c r="E5" s="76">
        <f>SUM(E6:E8)</f>
        <v>0</v>
      </c>
      <c r="G5" s="252"/>
    </row>
    <row r="6" spans="1:7" ht="12.75">
      <c r="A6" s="92">
        <v>3000</v>
      </c>
      <c r="B6" s="89" t="s">
        <v>1</v>
      </c>
      <c r="C6" s="77">
        <f>'2019  Tulud,Fin.teh.'!G7</f>
        <v>3343800</v>
      </c>
      <c r="D6" s="77">
        <f>'2019  Tulud,Fin.teh.'!H7</f>
        <v>0</v>
      </c>
      <c r="E6" s="77">
        <f>'2019  Tulud,Fin.teh.'!I7</f>
        <v>0</v>
      </c>
      <c r="G6" s="252"/>
    </row>
    <row r="7" spans="1:7" ht="12.75">
      <c r="A7" s="92">
        <v>3030</v>
      </c>
      <c r="B7" s="89" t="s">
        <v>2</v>
      </c>
      <c r="C7" s="77">
        <f>'2019  Tulud,Fin.teh.'!G8</f>
        <v>220600</v>
      </c>
      <c r="D7" s="77">
        <f>'2019  Tulud,Fin.teh.'!H8</f>
        <v>0</v>
      </c>
      <c r="E7" s="77">
        <f>'2019  Tulud,Fin.teh.'!I8</f>
        <v>0</v>
      </c>
      <c r="G7" s="252"/>
    </row>
    <row r="8" spans="1:7" ht="12.75">
      <c r="A8" s="92">
        <v>3044</v>
      </c>
      <c r="B8" s="89" t="s">
        <v>3</v>
      </c>
      <c r="C8" s="77">
        <f>'2019  Tulud,Fin.teh.'!G9</f>
        <v>1000</v>
      </c>
      <c r="D8" s="77">
        <f>'2019  Tulud,Fin.teh.'!H9</f>
        <v>0</v>
      </c>
      <c r="E8" s="77">
        <f>'2019  Tulud,Fin.teh.'!I9</f>
        <v>0</v>
      </c>
      <c r="G8" s="252"/>
    </row>
    <row r="9" spans="1:7" ht="12.75">
      <c r="A9" s="93">
        <v>32</v>
      </c>
      <c r="B9" s="90" t="s">
        <v>279</v>
      </c>
      <c r="C9" s="78">
        <f>SUM(C10:C19)</f>
        <v>516760</v>
      </c>
      <c r="D9" s="78">
        <f>SUM(D10:D18)</f>
        <v>0</v>
      </c>
      <c r="E9" s="78">
        <f>SUM(E10:E18)</f>
        <v>0</v>
      </c>
      <c r="G9" s="252"/>
    </row>
    <row r="10" spans="1:7" ht="12.75">
      <c r="A10" s="92">
        <v>320</v>
      </c>
      <c r="B10" s="89" t="s">
        <v>4</v>
      </c>
      <c r="C10" s="77">
        <f>'2019  Tulud,Fin.teh.'!G10</f>
        <v>11500</v>
      </c>
      <c r="D10" s="77">
        <f>'2019  Tulud,Fin.teh.'!H10</f>
        <v>0</v>
      </c>
      <c r="E10" s="77">
        <f>'2019  Tulud,Fin.teh.'!I10</f>
        <v>0</v>
      </c>
      <c r="G10" s="252"/>
    </row>
    <row r="11" spans="1:7" ht="12.75">
      <c r="A11" s="92">
        <v>3220</v>
      </c>
      <c r="B11" s="89" t="s">
        <v>5</v>
      </c>
      <c r="C11" s="77">
        <f>'2019  Tulud,Fin.teh.'!G11</f>
        <v>164300</v>
      </c>
      <c r="D11" s="77">
        <f>'2019  Tulud,Fin.teh.'!H11</f>
        <v>0</v>
      </c>
      <c r="E11" s="77">
        <f>'2019  Tulud,Fin.teh.'!I11</f>
        <v>0</v>
      </c>
      <c r="G11" s="252"/>
    </row>
    <row r="12" spans="1:7" ht="12.75">
      <c r="A12" s="92">
        <v>3221</v>
      </c>
      <c r="B12" s="89" t="s">
        <v>280</v>
      </c>
      <c r="C12" s="77">
        <f>'2019  Tulud,Fin.teh.'!G12</f>
        <v>1400</v>
      </c>
      <c r="D12" s="77">
        <f>'2019  Tulud,Fin.teh.'!H12</f>
        <v>0</v>
      </c>
      <c r="E12" s="77">
        <f>'2019  Tulud,Fin.teh.'!I12</f>
        <v>0</v>
      </c>
      <c r="G12" s="252"/>
    </row>
    <row r="13" spans="1:7" ht="12.75">
      <c r="A13" s="92">
        <v>3222</v>
      </c>
      <c r="B13" s="89" t="s">
        <v>281</v>
      </c>
      <c r="C13" s="77">
        <f>'2019  Tulud,Fin.teh.'!G13</f>
        <v>1500</v>
      </c>
      <c r="D13" s="77">
        <f>'2019  Tulud,Fin.teh.'!H13</f>
        <v>0</v>
      </c>
      <c r="E13" s="77">
        <f>'2019  Tulud,Fin.teh.'!I13</f>
        <v>0</v>
      </c>
      <c r="G13" s="252"/>
    </row>
    <row r="14" spans="1:7" ht="12.75">
      <c r="A14" s="92">
        <v>3224</v>
      </c>
      <c r="B14" s="89" t="s">
        <v>282</v>
      </c>
      <c r="C14" s="77">
        <f>'2019  Tulud,Fin.teh.'!G14</f>
        <v>288060</v>
      </c>
      <c r="D14" s="77">
        <f>'2019  Tulud,Fin.teh.'!H14</f>
        <v>0</v>
      </c>
      <c r="E14" s="77">
        <f>'2019  Tulud,Fin.teh.'!I14</f>
        <v>0</v>
      </c>
      <c r="G14" s="252"/>
    </row>
    <row r="15" spans="1:7" ht="12.75">
      <c r="A15" s="92">
        <v>3225</v>
      </c>
      <c r="B15" s="89" t="s">
        <v>283</v>
      </c>
      <c r="C15" s="77">
        <f>'2019  Tulud,Fin.teh.'!G15</f>
        <v>5000</v>
      </c>
      <c r="D15" s="77">
        <f>'2019  Tulud,Fin.teh.'!H15</f>
        <v>0</v>
      </c>
      <c r="E15" s="77">
        <f>'2019  Tulud,Fin.teh.'!I15</f>
        <v>0</v>
      </c>
      <c r="G15" s="252"/>
    </row>
    <row r="16" spans="1:7" ht="12.75">
      <c r="A16" s="92">
        <v>3229</v>
      </c>
      <c r="B16" s="89" t="s">
        <v>284</v>
      </c>
      <c r="C16" s="77">
        <f>'2019  Tulud,Fin.teh.'!G16</f>
        <v>1500</v>
      </c>
      <c r="D16" s="77">
        <f>'2019  Tulud,Fin.teh.'!H16</f>
        <v>0</v>
      </c>
      <c r="E16" s="77">
        <f>'2019  Tulud,Fin.teh.'!I16</f>
        <v>0</v>
      </c>
      <c r="G16" s="252"/>
    </row>
    <row r="17" spans="1:7" ht="12.75">
      <c r="A17" s="92">
        <v>3233</v>
      </c>
      <c r="B17" s="89" t="s">
        <v>285</v>
      </c>
      <c r="C17" s="77">
        <f>'2019  Tulud,Fin.teh.'!G17</f>
        <v>7000</v>
      </c>
      <c r="D17" s="77">
        <f>'2019  Tulud,Fin.teh.'!H17</f>
        <v>0</v>
      </c>
      <c r="E17" s="77">
        <f>'2019  Tulud,Fin.teh.'!I17</f>
        <v>0</v>
      </c>
      <c r="G17" s="252"/>
    </row>
    <row r="18" spans="1:7" ht="12.75">
      <c r="A18" s="92">
        <v>3237</v>
      </c>
      <c r="B18" s="89" t="s">
        <v>6</v>
      </c>
      <c r="C18" s="77">
        <f>'2019  Tulud,Fin.teh.'!G18</f>
        <v>35000</v>
      </c>
      <c r="D18" s="77">
        <f>'2019  Tulud,Fin.teh.'!H18</f>
        <v>0</v>
      </c>
      <c r="E18" s="77">
        <f>'2019  Tulud,Fin.teh.'!I18</f>
        <v>0</v>
      </c>
      <c r="G18" s="252"/>
    </row>
    <row r="19" spans="1:7" ht="12.75">
      <c r="A19" s="92">
        <v>3238</v>
      </c>
      <c r="B19" s="89" t="s">
        <v>379</v>
      </c>
      <c r="C19" s="77">
        <f>'2019  Tulud,Fin.teh.'!G19</f>
        <v>1500</v>
      </c>
      <c r="D19" s="77">
        <f>'2019  Tulud,Fin.teh.'!H19</f>
        <v>0</v>
      </c>
      <c r="E19" s="77">
        <f>'2019  Tulud,Fin.teh.'!I19</f>
        <v>0</v>
      </c>
      <c r="G19" s="252"/>
    </row>
    <row r="20" spans="1:7" ht="12.75">
      <c r="A20" s="93">
        <v>35</v>
      </c>
      <c r="B20" s="90" t="s">
        <v>286</v>
      </c>
      <c r="C20" s="78">
        <f>SUM(C21:C23)</f>
        <v>2834056</v>
      </c>
      <c r="D20" s="78">
        <f>SUM(D21:D23)</f>
        <v>0</v>
      </c>
      <c r="E20" s="78">
        <f>SUM(E21:E23)</f>
        <v>0</v>
      </c>
      <c r="G20" s="252"/>
    </row>
    <row r="21" spans="1:7" ht="12.75">
      <c r="A21" s="92">
        <v>3500</v>
      </c>
      <c r="B21" s="89" t="s">
        <v>287</v>
      </c>
      <c r="C21" s="77">
        <f>'2019  Tulud,Fin.teh.'!G20</f>
        <v>64000</v>
      </c>
      <c r="D21" s="77">
        <f>'2019  Tulud,Fin.teh.'!H20</f>
        <v>0</v>
      </c>
      <c r="E21" s="77">
        <f>'2019  Tulud,Fin.teh.'!I20</f>
        <v>0</v>
      </c>
      <c r="G21" s="252"/>
    </row>
    <row r="22" spans="1:7" ht="12.75">
      <c r="A22" s="31">
        <v>3520</v>
      </c>
      <c r="B22" s="89" t="s">
        <v>9</v>
      </c>
      <c r="C22" s="77">
        <f>'2019  Tulud,Fin.teh.'!G22</f>
        <v>2620731</v>
      </c>
      <c r="D22" s="77">
        <f>'2019  Tulud,Fin.teh.'!H21</f>
        <v>0</v>
      </c>
      <c r="E22" s="77">
        <f>'2019  Tulud,Fin.teh.'!I21</f>
        <v>0</v>
      </c>
      <c r="G22" s="252"/>
    </row>
    <row r="23" spans="1:7" ht="12.75">
      <c r="A23" s="31">
        <v>3521</v>
      </c>
      <c r="B23" s="89" t="s">
        <v>352</v>
      </c>
      <c r="C23" s="77">
        <f>'2019  Tulud,Fin.teh.'!G23</f>
        <v>149325</v>
      </c>
      <c r="D23" s="77">
        <f>'2019  Tulud,Fin.teh.'!H22</f>
        <v>0</v>
      </c>
      <c r="E23" s="77">
        <f>'2019  Tulud,Fin.teh.'!I22</f>
        <v>0</v>
      </c>
      <c r="G23" s="252"/>
    </row>
    <row r="24" spans="1:7" ht="12.75">
      <c r="A24" s="93">
        <v>38</v>
      </c>
      <c r="B24" s="90" t="s">
        <v>288</v>
      </c>
      <c r="C24" s="78">
        <f>SUM(C25:C27)</f>
        <v>27000</v>
      </c>
      <c r="D24" s="78">
        <f>SUM(D25:D27)</f>
        <v>0</v>
      </c>
      <c r="E24" s="78">
        <f>SUM(E25:E27)</f>
        <v>0</v>
      </c>
      <c r="G24" s="252"/>
    </row>
    <row r="25" spans="1:5" ht="12.75">
      <c r="A25" s="92">
        <v>3825</v>
      </c>
      <c r="B25" s="89" t="s">
        <v>289</v>
      </c>
      <c r="C25" s="77">
        <f>'2019  Tulud,Fin.teh.'!G28</f>
        <v>27000</v>
      </c>
      <c r="D25" s="77">
        <f>'2019  Tulud,Fin.teh.'!H28</f>
        <v>0</v>
      </c>
      <c r="E25" s="77">
        <f>'2019  Tulud,Fin.teh.'!I28</f>
        <v>0</v>
      </c>
    </row>
    <row r="26" spans="1:5" ht="12.75">
      <c r="A26" s="92">
        <v>3880</v>
      </c>
      <c r="B26" s="89" t="s">
        <v>12</v>
      </c>
      <c r="C26" s="77">
        <f>'2019  Tulud,Fin.teh.'!G29</f>
        <v>0</v>
      </c>
      <c r="D26" s="77">
        <f>'2019  Tulud,Fin.teh.'!H29</f>
        <v>0</v>
      </c>
      <c r="E26" s="77">
        <f>'2019  Tulud,Fin.teh.'!I29</f>
        <v>0</v>
      </c>
    </row>
    <row r="27" spans="1:5" ht="12.75">
      <c r="A27" s="92">
        <v>3882</v>
      </c>
      <c r="B27" s="89" t="s">
        <v>13</v>
      </c>
      <c r="C27" s="77">
        <f>'2019  Tulud,Fin.teh.'!G30</f>
        <v>0</v>
      </c>
      <c r="D27" s="77">
        <f>'2019  Tulud,Fin.teh.'!H30</f>
        <v>0</v>
      </c>
      <c r="E27" s="77">
        <f>'2019  Tulud,Fin.teh.'!I30</f>
        <v>0</v>
      </c>
    </row>
    <row r="28" spans="1:5" ht="12.75">
      <c r="A28" s="92"/>
      <c r="B28" s="90" t="s">
        <v>233</v>
      </c>
      <c r="C28" s="78">
        <f>C5+C9+C20+C24</f>
        <v>6943216</v>
      </c>
      <c r="D28" s="78">
        <f>D5+D9+D20+D24</f>
        <v>0</v>
      </c>
      <c r="E28" s="78">
        <f>E5+E9+E20+E24</f>
        <v>0</v>
      </c>
    </row>
    <row r="29" spans="2:5" ht="12.75">
      <c r="B29" s="70"/>
      <c r="C29" s="79"/>
      <c r="D29" s="79"/>
      <c r="E29" s="79"/>
    </row>
    <row r="30" spans="1:5" ht="15.75">
      <c r="A30" s="18" t="s">
        <v>291</v>
      </c>
      <c r="B30" s="104" t="s">
        <v>231</v>
      </c>
      <c r="C30" s="77"/>
      <c r="D30" s="77"/>
      <c r="E30" s="77"/>
    </row>
    <row r="31" spans="1:5" ht="12.75">
      <c r="A31" s="105" t="s">
        <v>290</v>
      </c>
      <c r="B31" s="106" t="s">
        <v>276</v>
      </c>
      <c r="C31" s="107">
        <v>369132</v>
      </c>
      <c r="D31" s="107"/>
      <c r="E31" s="107"/>
    </row>
    <row r="32" spans="1:5" ht="12.75">
      <c r="A32" s="92">
        <v>50</v>
      </c>
      <c r="B32" s="95" t="s">
        <v>234</v>
      </c>
      <c r="C32" s="81">
        <v>3658523</v>
      </c>
      <c r="D32" s="81"/>
      <c r="E32" s="81"/>
    </row>
    <row r="33" spans="1:5" ht="12.75">
      <c r="A33" s="92">
        <v>55</v>
      </c>
      <c r="B33" s="96" t="s">
        <v>235</v>
      </c>
      <c r="C33" s="82">
        <v>1931072</v>
      </c>
      <c r="D33" s="82"/>
      <c r="E33" s="82"/>
    </row>
    <row r="34" spans="1:5" ht="12.75">
      <c r="A34" s="92">
        <v>60</v>
      </c>
      <c r="B34" s="97" t="s">
        <v>236</v>
      </c>
      <c r="C34" s="81">
        <v>104830</v>
      </c>
      <c r="D34" s="81"/>
      <c r="E34" s="81"/>
    </row>
    <row r="35" spans="1:5" ht="12.75">
      <c r="A35" s="37"/>
      <c r="B35" s="98" t="s">
        <v>232</v>
      </c>
      <c r="C35" s="76">
        <f>SUM(C31:C34)</f>
        <v>6063557</v>
      </c>
      <c r="D35" s="76">
        <f>SUM(D31:D34)</f>
        <v>0</v>
      </c>
      <c r="E35" s="76">
        <f>SUM(E31:E34)</f>
        <v>0</v>
      </c>
    </row>
    <row r="36" spans="2:5" ht="13.5" thickBot="1">
      <c r="B36" s="70"/>
      <c r="C36" s="83"/>
      <c r="D36" s="83"/>
      <c r="E36" s="83"/>
    </row>
    <row r="37" spans="2:5" ht="13.5" thickBot="1">
      <c r="B37" s="71" t="s">
        <v>237</v>
      </c>
      <c r="C37" s="84">
        <f>C28-C35</f>
        <v>879659</v>
      </c>
      <c r="D37" s="84">
        <f>D28-D35</f>
        <v>0</v>
      </c>
      <c r="E37" s="84">
        <f>E28-E35</f>
        <v>0</v>
      </c>
    </row>
    <row r="38" spans="2:5" ht="12.75">
      <c r="B38" s="67"/>
      <c r="C38" s="85"/>
      <c r="D38" s="85"/>
      <c r="E38" s="85"/>
    </row>
    <row r="39" spans="1:5" ht="15.75">
      <c r="A39" s="18" t="s">
        <v>292</v>
      </c>
      <c r="B39" s="104" t="s">
        <v>238</v>
      </c>
      <c r="C39" s="76"/>
      <c r="D39" s="76"/>
      <c r="E39" s="76"/>
    </row>
    <row r="40" spans="1:5" ht="14.25" customHeight="1">
      <c r="A40" s="92">
        <v>1551</v>
      </c>
      <c r="B40" s="100" t="s">
        <v>340</v>
      </c>
      <c r="C40" s="87">
        <v>2887400</v>
      </c>
      <c r="D40" s="81"/>
      <c r="E40" s="81"/>
    </row>
    <row r="41" spans="1:5" ht="12.75">
      <c r="A41" s="205">
        <v>1501</v>
      </c>
      <c r="B41" s="34" t="s">
        <v>553</v>
      </c>
      <c r="C41" s="81">
        <v>146350</v>
      </c>
      <c r="D41" s="81"/>
      <c r="E41" s="81"/>
    </row>
    <row r="42" spans="1:5" ht="12.75">
      <c r="A42" s="92">
        <v>3502</v>
      </c>
      <c r="B42" s="101" t="s">
        <v>330</v>
      </c>
      <c r="C42" s="77">
        <v>-557500</v>
      </c>
      <c r="D42" s="87"/>
      <c r="E42" s="87"/>
    </row>
    <row r="43" spans="1:5" ht="12.75">
      <c r="A43" s="92">
        <v>3812</v>
      </c>
      <c r="B43" s="101" t="s">
        <v>543</v>
      </c>
      <c r="C43" s="77">
        <v>-105000</v>
      </c>
      <c r="D43" s="87"/>
      <c r="E43" s="87"/>
    </row>
    <row r="44" spans="1:5" ht="12.75">
      <c r="A44" s="92">
        <v>4502</v>
      </c>
      <c r="B44" s="100" t="s">
        <v>329</v>
      </c>
      <c r="C44" s="81">
        <v>320000</v>
      </c>
      <c r="D44" s="81"/>
      <c r="E44" s="81"/>
    </row>
    <row r="45" spans="1:5" ht="12.75">
      <c r="A45" s="92">
        <v>655</v>
      </c>
      <c r="B45" s="99" t="s">
        <v>325</v>
      </c>
      <c r="C45" s="76">
        <f>C46</f>
        <v>-30</v>
      </c>
      <c r="D45" s="76">
        <f>D46</f>
        <v>0</v>
      </c>
      <c r="E45" s="76">
        <f>E46</f>
        <v>0</v>
      </c>
    </row>
    <row r="46" spans="1:5" ht="12.75">
      <c r="A46" s="92">
        <v>655</v>
      </c>
      <c r="B46" s="100" t="s">
        <v>326</v>
      </c>
      <c r="C46" s="77">
        <v>-30</v>
      </c>
      <c r="D46" s="81"/>
      <c r="E46" s="81"/>
    </row>
    <row r="47" spans="1:5" ht="12.75">
      <c r="A47" s="92">
        <v>650</v>
      </c>
      <c r="B47" s="99" t="s">
        <v>552</v>
      </c>
      <c r="C47" s="76">
        <f>C48+C49</f>
        <v>10200</v>
      </c>
      <c r="D47" s="76">
        <f>D48+D49</f>
        <v>0</v>
      </c>
      <c r="E47" s="76">
        <f>E48+E49</f>
        <v>0</v>
      </c>
    </row>
    <row r="48" spans="1:5" ht="12.75">
      <c r="A48" s="92">
        <v>6501</v>
      </c>
      <c r="B48" s="100" t="s">
        <v>327</v>
      </c>
      <c r="C48" s="81">
        <v>10000</v>
      </c>
      <c r="D48" s="81"/>
      <c r="E48" s="81"/>
    </row>
    <row r="49" spans="1:5" ht="12.75">
      <c r="A49" s="92">
        <v>6503</v>
      </c>
      <c r="B49" s="100" t="s">
        <v>328</v>
      </c>
      <c r="C49" s="81">
        <v>200</v>
      </c>
      <c r="D49" s="81"/>
      <c r="E49" s="81"/>
    </row>
    <row r="50" spans="1:5" ht="12.75">
      <c r="A50" s="37"/>
      <c r="B50" s="113" t="s">
        <v>333</v>
      </c>
      <c r="C50" s="76">
        <f>C40+C41+C42+C43+C44+C45+C47</f>
        <v>2701420</v>
      </c>
      <c r="D50" s="76">
        <f>D40+D42+D44+D45+D47</f>
        <v>0</v>
      </c>
      <c r="E50" s="76">
        <f>E40+E42+E43+E44+E45+E47</f>
        <v>0</v>
      </c>
    </row>
    <row r="51" spans="1:5" ht="13.5" thickBot="1">
      <c r="A51" s="40"/>
      <c r="B51" s="112"/>
      <c r="C51" s="83"/>
      <c r="D51" s="83"/>
      <c r="E51" s="83"/>
    </row>
    <row r="52" spans="1:5" ht="13.5" thickBot="1">
      <c r="A52" s="40"/>
      <c r="B52" s="115" t="s">
        <v>341</v>
      </c>
      <c r="C52" s="84">
        <f>C37-C50</f>
        <v>-1821761</v>
      </c>
      <c r="D52" s="84">
        <f>D37+D50</f>
        <v>0</v>
      </c>
      <c r="E52" s="84">
        <f>E37+E50</f>
        <v>0</v>
      </c>
    </row>
    <row r="53" spans="1:5" ht="15.75">
      <c r="A53" s="40"/>
      <c r="B53" s="114"/>
      <c r="C53" s="85"/>
      <c r="D53" s="85"/>
      <c r="E53" s="85"/>
    </row>
    <row r="54" spans="1:5" ht="15.75">
      <c r="A54" s="18" t="s">
        <v>292</v>
      </c>
      <c r="B54" s="116" t="s">
        <v>240</v>
      </c>
      <c r="C54" s="87"/>
      <c r="D54" s="87"/>
      <c r="E54" s="87"/>
    </row>
    <row r="55" spans="1:5" ht="12.75">
      <c r="A55" s="103" t="s">
        <v>293</v>
      </c>
      <c r="B55" s="102" t="s">
        <v>228</v>
      </c>
      <c r="C55" s="77">
        <f>'2019  Tulud,Fin.teh.'!G6</f>
        <v>1577000</v>
      </c>
      <c r="D55" s="86">
        <v>0</v>
      </c>
      <c r="E55" s="86">
        <v>0</v>
      </c>
    </row>
    <row r="56" spans="1:5" ht="12.75">
      <c r="A56" s="103" t="s">
        <v>294</v>
      </c>
      <c r="B56" s="102" t="s">
        <v>229</v>
      </c>
      <c r="C56" s="81">
        <v>-155532</v>
      </c>
      <c r="D56" s="76">
        <v>0</v>
      </c>
      <c r="E56" s="76">
        <v>0</v>
      </c>
    </row>
    <row r="57" spans="1:5" ht="12.75">
      <c r="A57" s="37"/>
      <c r="B57" s="102" t="s">
        <v>241</v>
      </c>
      <c r="C57" s="76">
        <f>C55+C56</f>
        <v>1421468</v>
      </c>
      <c r="D57" s="76">
        <f>D55+D56</f>
        <v>0</v>
      </c>
      <c r="E57" s="76">
        <f>E55+E56</f>
        <v>0</v>
      </c>
    </row>
    <row r="58" spans="1:5" ht="13.5" thickBot="1">
      <c r="A58" s="111"/>
      <c r="B58" s="117"/>
      <c r="C58" s="118"/>
      <c r="D58" s="118"/>
      <c r="E58" s="118"/>
    </row>
    <row r="59" spans="1:5" ht="17.25" customHeight="1" thickBot="1">
      <c r="A59" s="121">
        <v>1001</v>
      </c>
      <c r="B59" s="120" t="s">
        <v>317</v>
      </c>
      <c r="C59" s="119">
        <f>C52+C57</f>
        <v>-400293</v>
      </c>
      <c r="D59" s="119">
        <f>D52+D57</f>
        <v>0</v>
      </c>
      <c r="E59" s="119">
        <f>E52+E57</f>
        <v>0</v>
      </c>
    </row>
    <row r="60" spans="2:5" ht="13.5" thickBot="1">
      <c r="B60" s="72"/>
      <c r="C60" s="68"/>
      <c r="D60" s="68"/>
      <c r="E60" s="68"/>
    </row>
    <row r="61" spans="1:5" ht="13.5" thickBot="1">
      <c r="A61" s="122"/>
      <c r="B61" s="123" t="s">
        <v>308</v>
      </c>
      <c r="C61" s="124"/>
      <c r="D61" s="124"/>
      <c r="E61" s="124"/>
    </row>
    <row r="62" spans="1:5" ht="13.5" thickBot="1">
      <c r="A62" s="129" t="s">
        <v>292</v>
      </c>
      <c r="B62" s="130" t="s">
        <v>295</v>
      </c>
      <c r="C62" s="131"/>
      <c r="D62" s="131"/>
      <c r="E62" s="131"/>
    </row>
    <row r="63" spans="1:5" ht="13.5" thickBot="1">
      <c r="A63" s="135" t="s">
        <v>198</v>
      </c>
      <c r="B63" s="128" t="s">
        <v>297</v>
      </c>
      <c r="C63" s="88">
        <f>SUM(C64:C69)</f>
        <v>871780</v>
      </c>
      <c r="D63" s="88">
        <f>SUM(D64:D69)</f>
        <v>0</v>
      </c>
      <c r="E63" s="88">
        <f>SUM(E64:E69)</f>
        <v>0</v>
      </c>
    </row>
    <row r="64" spans="1:5" ht="12.75">
      <c r="A64" s="132" t="s">
        <v>158</v>
      </c>
      <c r="B64" s="133" t="s">
        <v>17</v>
      </c>
      <c r="C64" s="134">
        <f>'2019 Kulud,Fin.teh.'!G5</f>
        <v>29465</v>
      </c>
      <c r="D64" s="134">
        <f>'2019 Kulud,Fin.teh.'!H5</f>
        <v>0</v>
      </c>
      <c r="E64" s="134">
        <f>'2019 Kulud,Fin.teh.'!I5</f>
        <v>0</v>
      </c>
    </row>
    <row r="65" spans="1:5" ht="12.75">
      <c r="A65" s="29" t="s">
        <v>144</v>
      </c>
      <c r="B65" s="109" t="s">
        <v>18</v>
      </c>
      <c r="C65" s="134">
        <f>'2019 Kulud,Fin.teh.'!G6</f>
        <v>687115</v>
      </c>
      <c r="D65" s="134">
        <f>'2019 Kulud,Fin.teh.'!H6</f>
        <v>0</v>
      </c>
      <c r="E65" s="134">
        <f>'2019 Kulud,Fin.teh.'!I6</f>
        <v>0</v>
      </c>
    </row>
    <row r="66" spans="1:5" ht="12" customHeight="1">
      <c r="A66" s="29" t="s">
        <v>147</v>
      </c>
      <c r="B66" s="109" t="s">
        <v>34</v>
      </c>
      <c r="C66" s="134">
        <f>'2019 Kulud,Fin.teh.'!G7</f>
        <v>100000</v>
      </c>
      <c r="D66" s="134">
        <f>'2019 Kulud,Fin.teh.'!H7</f>
        <v>0</v>
      </c>
      <c r="E66" s="134">
        <f>'2019 Kulud,Fin.teh.'!I7</f>
        <v>0</v>
      </c>
    </row>
    <row r="67" spans="1:5" ht="12.75" hidden="1">
      <c r="A67" s="29" t="s">
        <v>170</v>
      </c>
      <c r="B67" s="34" t="s">
        <v>172</v>
      </c>
      <c r="C67" s="134">
        <f>'2019 Kulud,Fin.teh.'!G8</f>
        <v>0</v>
      </c>
      <c r="D67" s="134">
        <f>'2019 Kulud,Fin.teh.'!H8</f>
        <v>0</v>
      </c>
      <c r="E67" s="134">
        <f>'2019 Kulud,Fin.teh.'!I8</f>
        <v>0</v>
      </c>
    </row>
    <row r="68" spans="1:5" ht="12.75">
      <c r="A68" s="29" t="s">
        <v>148</v>
      </c>
      <c r="B68" s="109" t="s">
        <v>19</v>
      </c>
      <c r="C68" s="134">
        <f>'2019 Kulud,Fin.teh.'!G9</f>
        <v>10200</v>
      </c>
      <c r="D68" s="134">
        <f>'2019 Kulud,Fin.teh.'!H9</f>
        <v>0</v>
      </c>
      <c r="E68" s="134">
        <f>'2019 Kulud,Fin.teh.'!I9</f>
        <v>0</v>
      </c>
    </row>
    <row r="69" spans="1:5" ht="13.5" thickBot="1">
      <c r="A69" s="125" t="s">
        <v>146</v>
      </c>
      <c r="B69" s="136" t="s">
        <v>143</v>
      </c>
      <c r="C69" s="134">
        <f>'2019 Kulud,Fin.teh.'!G10</f>
        <v>45000</v>
      </c>
      <c r="D69" s="134">
        <f>'2019 Kulud,Fin.teh.'!H10</f>
        <v>0</v>
      </c>
      <c r="E69" s="134">
        <f>'2019 Kulud,Fin.teh.'!I10</f>
        <v>0</v>
      </c>
    </row>
    <row r="70" spans="1:5" ht="13.5" thickBot="1">
      <c r="A70" s="135" t="s">
        <v>455</v>
      </c>
      <c r="B70" s="137" t="s">
        <v>471</v>
      </c>
      <c r="C70" s="138">
        <f>C71</f>
        <v>10000</v>
      </c>
      <c r="D70" s="138">
        <f>D71</f>
        <v>0</v>
      </c>
      <c r="E70" s="138">
        <f>E71</f>
        <v>0</v>
      </c>
    </row>
    <row r="71" spans="1:5" ht="13.5" thickBot="1">
      <c r="A71" s="132" t="s">
        <v>362</v>
      </c>
      <c r="B71" s="133" t="s">
        <v>364</v>
      </c>
      <c r="C71" s="134">
        <v>10000</v>
      </c>
      <c r="D71" s="134"/>
      <c r="E71" s="134"/>
    </row>
    <row r="72" spans="1:5" ht="13.5" thickBot="1">
      <c r="A72" s="135" t="s">
        <v>199</v>
      </c>
      <c r="B72" s="137" t="s">
        <v>197</v>
      </c>
      <c r="C72" s="138">
        <f>SUM(C73:C79)</f>
        <v>1116100</v>
      </c>
      <c r="D72" s="138">
        <f>SUM(D73:D79)</f>
        <v>0</v>
      </c>
      <c r="E72" s="138">
        <f>SUM(E73:E79)</f>
        <v>0</v>
      </c>
    </row>
    <row r="73" spans="1:5" ht="12.75">
      <c r="A73" s="132" t="s">
        <v>150</v>
      </c>
      <c r="B73" s="133" t="s">
        <v>20</v>
      </c>
      <c r="C73" s="134">
        <f>'2019 Kulud,Fin.teh.'!G12</f>
        <v>12700</v>
      </c>
      <c r="D73" s="134"/>
      <c r="E73" s="134"/>
    </row>
    <row r="74" spans="1:5" ht="12.75">
      <c r="A74" s="125" t="s">
        <v>149</v>
      </c>
      <c r="B74" s="110" t="s">
        <v>470</v>
      </c>
      <c r="C74" s="134">
        <f>'2019 Kulud,Fin.teh.'!G13</f>
        <v>835000</v>
      </c>
      <c r="D74" s="80"/>
      <c r="E74" s="80"/>
    </row>
    <row r="75" spans="1:5" ht="12.75">
      <c r="A75" s="29" t="s">
        <v>349</v>
      </c>
      <c r="B75" s="161" t="s">
        <v>350</v>
      </c>
      <c r="C75" s="134">
        <f>'2019 Kulud,Fin.teh.'!G14</f>
        <v>50000</v>
      </c>
      <c r="D75" s="80"/>
      <c r="E75" s="80"/>
    </row>
    <row r="76" spans="1:5" ht="12.75" hidden="1">
      <c r="A76" s="29" t="s">
        <v>365</v>
      </c>
      <c r="B76" s="161" t="s">
        <v>389</v>
      </c>
      <c r="C76" s="134">
        <f>'2019 Kulud,Fin.teh.'!G15</f>
        <v>0</v>
      </c>
      <c r="D76" s="80"/>
      <c r="E76" s="80"/>
    </row>
    <row r="77" spans="1:5" ht="12.75">
      <c r="A77" s="29" t="s">
        <v>367</v>
      </c>
      <c r="B77" s="161" t="s">
        <v>469</v>
      </c>
      <c r="C77" s="134">
        <f>'2019 Kulud,Fin.teh.'!G16</f>
        <v>25000</v>
      </c>
      <c r="D77" s="80"/>
      <c r="E77" s="80"/>
    </row>
    <row r="78" spans="1:5" ht="12.75">
      <c r="A78" s="29" t="s">
        <v>151</v>
      </c>
      <c r="B78" s="89" t="s">
        <v>35</v>
      </c>
      <c r="C78" s="134">
        <f>'2019 Kulud,Fin.teh.'!G17</f>
        <v>17400</v>
      </c>
      <c r="D78" s="81"/>
      <c r="E78" s="81"/>
    </row>
    <row r="79" spans="1:5" ht="13.5" thickBot="1">
      <c r="A79" s="125" t="s">
        <v>152</v>
      </c>
      <c r="B79" s="159" t="s">
        <v>298</v>
      </c>
      <c r="C79" s="134">
        <f>'2019 Kulud,Fin.teh.'!G18</f>
        <v>176000</v>
      </c>
      <c r="D79" s="82"/>
      <c r="E79" s="82"/>
    </row>
    <row r="80" spans="1:5" ht="13.5" thickBot="1">
      <c r="A80" s="135" t="s">
        <v>200</v>
      </c>
      <c r="B80" s="180" t="s">
        <v>299</v>
      </c>
      <c r="C80" s="179">
        <f>SUM(C81:C83)</f>
        <v>170500</v>
      </c>
      <c r="D80" s="88">
        <f>SUM(D81:D83)</f>
        <v>0</v>
      </c>
      <c r="E80" s="88">
        <f>SUM(E81:E83)</f>
        <v>0</v>
      </c>
    </row>
    <row r="81" spans="1:5" ht="12.75">
      <c r="A81" s="132" t="s">
        <v>159</v>
      </c>
      <c r="B81" s="106" t="s">
        <v>300</v>
      </c>
      <c r="C81" s="134">
        <f>'2019 Kulud,Fin.teh.'!G19</f>
        <v>10500</v>
      </c>
      <c r="D81" s="107"/>
      <c r="E81" s="107"/>
    </row>
    <row r="82" spans="1:5" ht="13.5" thickBot="1">
      <c r="A82" s="178" t="s">
        <v>392</v>
      </c>
      <c r="B82" s="156" t="s">
        <v>393</v>
      </c>
      <c r="C82" s="134">
        <f>'2019 Kulud,Fin.teh.'!G20</f>
        <v>160000</v>
      </c>
      <c r="D82" s="162"/>
      <c r="E82" s="162"/>
    </row>
    <row r="83" spans="1:5" ht="13.5" hidden="1" thickBot="1">
      <c r="A83" s="125" t="s">
        <v>161</v>
      </c>
      <c r="B83" s="126" t="s">
        <v>301</v>
      </c>
      <c r="C83" s="134">
        <f>'2019 Kulud,Fin.teh.'!G21</f>
        <v>0</v>
      </c>
      <c r="D83" s="82"/>
      <c r="E83" s="82"/>
    </row>
    <row r="84" spans="1:5" ht="13.5" thickBot="1">
      <c r="A84" s="135" t="s">
        <v>202</v>
      </c>
      <c r="B84" s="128" t="s">
        <v>302</v>
      </c>
      <c r="C84" s="88">
        <f>SUM(C85:C87)</f>
        <v>341850</v>
      </c>
      <c r="D84" s="88">
        <f>SUM(D85:D87)</f>
        <v>0</v>
      </c>
      <c r="E84" s="88">
        <f>SUM(E85:E87)</f>
        <v>0</v>
      </c>
    </row>
    <row r="85" spans="1:5" ht="12.75">
      <c r="A85" s="132" t="s">
        <v>153</v>
      </c>
      <c r="B85" s="106" t="s">
        <v>26</v>
      </c>
      <c r="C85" s="134">
        <f>'2019 Kulud,Fin.teh.'!G24</f>
        <v>265350</v>
      </c>
      <c r="D85" s="107"/>
      <c r="E85" s="107"/>
    </row>
    <row r="86" spans="1:5" ht="12.75">
      <c r="A86" s="29" t="s">
        <v>162</v>
      </c>
      <c r="B86" s="94" t="s">
        <v>27</v>
      </c>
      <c r="C86" s="134">
        <f>'2019 Kulud,Fin.teh.'!G25</f>
        <v>30000</v>
      </c>
      <c r="D86" s="81"/>
      <c r="E86" s="81"/>
    </row>
    <row r="87" spans="1:5" ht="13.5" thickBot="1">
      <c r="A87" s="125" t="s">
        <v>163</v>
      </c>
      <c r="B87" s="126" t="s">
        <v>303</v>
      </c>
      <c r="C87" s="134">
        <f>'2019 Kulud,Fin.teh.'!G26</f>
        <v>46500</v>
      </c>
      <c r="D87" s="82"/>
      <c r="E87" s="82"/>
    </row>
    <row r="88" spans="1:5" ht="13.5" thickBot="1">
      <c r="A88" s="135" t="s">
        <v>337</v>
      </c>
      <c r="B88" s="128" t="s">
        <v>339</v>
      </c>
      <c r="C88" s="158">
        <f>C89</f>
        <v>15170</v>
      </c>
      <c r="D88" s="158">
        <f>D89</f>
        <v>0</v>
      </c>
      <c r="E88" s="84">
        <f>E89</f>
        <v>0</v>
      </c>
    </row>
    <row r="89" spans="1:5" ht="13.5" thickBot="1">
      <c r="A89" s="132" t="s">
        <v>335</v>
      </c>
      <c r="B89" s="156" t="s">
        <v>336</v>
      </c>
      <c r="C89" s="134">
        <f>'2019 Kulud,Fin.teh.'!G27</f>
        <v>15170</v>
      </c>
      <c r="D89" s="157"/>
      <c r="E89" s="162"/>
    </row>
    <row r="90" spans="1:5" ht="13.5" thickBot="1">
      <c r="A90" s="135" t="s">
        <v>204</v>
      </c>
      <c r="B90" s="128" t="s">
        <v>304</v>
      </c>
      <c r="C90" s="88">
        <f>SUM(C91:C98)</f>
        <v>982236</v>
      </c>
      <c r="D90" s="88">
        <f>SUM(D91:D98)</f>
        <v>0</v>
      </c>
      <c r="E90" s="84">
        <f>SUM(E91:E98)</f>
        <v>0</v>
      </c>
    </row>
    <row r="91" spans="1:5" ht="12.75">
      <c r="A91" s="132" t="s">
        <v>154</v>
      </c>
      <c r="B91" s="106" t="s">
        <v>472</v>
      </c>
      <c r="C91" s="107">
        <v>217845</v>
      </c>
      <c r="D91" s="107"/>
      <c r="E91" s="107"/>
    </row>
    <row r="92" spans="1:5" ht="12.75">
      <c r="A92" s="29" t="s">
        <v>164</v>
      </c>
      <c r="B92" s="94" t="s">
        <v>473</v>
      </c>
      <c r="C92" s="81">
        <v>84791</v>
      </c>
      <c r="D92" s="81"/>
      <c r="E92" s="81"/>
    </row>
    <row r="93" spans="1:5" ht="12.75">
      <c r="A93" s="29" t="s">
        <v>165</v>
      </c>
      <c r="B93" s="94" t="s">
        <v>474</v>
      </c>
      <c r="C93" s="81">
        <v>125165</v>
      </c>
      <c r="D93" s="81"/>
      <c r="E93" s="81"/>
    </row>
    <row r="94" spans="1:5" ht="12.75">
      <c r="A94" s="29" t="s">
        <v>403</v>
      </c>
      <c r="B94" s="94" t="s">
        <v>475</v>
      </c>
      <c r="C94" s="81">
        <v>368050</v>
      </c>
      <c r="D94" s="81"/>
      <c r="E94" s="81"/>
    </row>
    <row r="95" spans="1:5" ht="12.75">
      <c r="A95" s="29" t="s">
        <v>166</v>
      </c>
      <c r="B95" s="94" t="s">
        <v>275</v>
      </c>
      <c r="C95" s="81">
        <v>9045</v>
      </c>
      <c r="D95" s="81"/>
      <c r="E95" s="81"/>
    </row>
    <row r="96" spans="1:5" ht="12.75">
      <c r="A96" s="28" t="s">
        <v>412</v>
      </c>
      <c r="B96" s="21" t="s">
        <v>415</v>
      </c>
      <c r="C96" s="81">
        <v>121500</v>
      </c>
      <c r="D96" s="81"/>
      <c r="E96" s="81"/>
    </row>
    <row r="97" spans="1:5" ht="12.75">
      <c r="A97" s="29" t="s">
        <v>414</v>
      </c>
      <c r="B97" s="21" t="s">
        <v>416</v>
      </c>
      <c r="C97" s="81">
        <v>29340</v>
      </c>
      <c r="D97" s="81"/>
      <c r="E97" s="81"/>
    </row>
    <row r="98" spans="1:5" ht="13.5" thickBot="1">
      <c r="A98" s="125" t="s">
        <v>190</v>
      </c>
      <c r="B98" s="126" t="s">
        <v>476</v>
      </c>
      <c r="C98" s="82">
        <v>26500</v>
      </c>
      <c r="D98" s="82"/>
      <c r="E98" s="82"/>
    </row>
    <row r="99" spans="1:5" ht="13.5" thickBot="1">
      <c r="A99" s="135" t="s">
        <v>206</v>
      </c>
      <c r="B99" s="128" t="s">
        <v>305</v>
      </c>
      <c r="C99" s="88">
        <f>SUM(C100:C110)</f>
        <v>4195415</v>
      </c>
      <c r="D99" s="88">
        <f>SUM(D100:D110)</f>
        <v>0</v>
      </c>
      <c r="E99" s="88">
        <f>SUM(E100:E110)</f>
        <v>0</v>
      </c>
    </row>
    <row r="100" spans="1:5" ht="12.75">
      <c r="A100" s="132" t="s">
        <v>155</v>
      </c>
      <c r="B100" s="106" t="s">
        <v>355</v>
      </c>
      <c r="C100" s="107">
        <v>1243110</v>
      </c>
      <c r="D100" s="107"/>
      <c r="E100" s="107"/>
    </row>
    <row r="101" spans="1:5" ht="12.75">
      <c r="A101" s="132" t="s">
        <v>167</v>
      </c>
      <c r="B101" s="106" t="s">
        <v>477</v>
      </c>
      <c r="C101" s="107">
        <v>151331</v>
      </c>
      <c r="D101" s="107"/>
      <c r="E101" s="107"/>
    </row>
    <row r="102" spans="1:5" ht="12.75">
      <c r="A102" s="29" t="s">
        <v>156</v>
      </c>
      <c r="B102" s="94" t="s">
        <v>478</v>
      </c>
      <c r="C102" s="81">
        <v>1772764</v>
      </c>
      <c r="D102" s="81"/>
      <c r="E102" s="81"/>
    </row>
    <row r="103" spans="1:5" ht="12.75">
      <c r="A103" s="29" t="s">
        <v>433</v>
      </c>
      <c r="B103" s="94" t="s">
        <v>460</v>
      </c>
      <c r="C103" s="81">
        <v>76226</v>
      </c>
      <c r="D103" s="81"/>
      <c r="E103" s="81"/>
    </row>
    <row r="104" spans="1:5" ht="12.75">
      <c r="A104" s="29" t="s">
        <v>273</v>
      </c>
      <c r="B104" s="94" t="s">
        <v>479</v>
      </c>
      <c r="C104" s="81">
        <v>376555</v>
      </c>
      <c r="D104" s="81"/>
      <c r="E104" s="81"/>
    </row>
    <row r="105" spans="1:5" ht="12.75">
      <c r="A105" s="29" t="s">
        <v>320</v>
      </c>
      <c r="B105" s="94" t="s">
        <v>322</v>
      </c>
      <c r="C105" s="81">
        <v>7400</v>
      </c>
      <c r="D105" s="81"/>
      <c r="E105" s="81"/>
    </row>
    <row r="106" spans="1:5" ht="12.75">
      <c r="A106" s="125" t="s">
        <v>438</v>
      </c>
      <c r="B106" s="34" t="s">
        <v>480</v>
      </c>
      <c r="C106" s="82">
        <v>500</v>
      </c>
      <c r="D106" s="82"/>
      <c r="E106" s="82"/>
    </row>
    <row r="107" spans="1:5" ht="12.75">
      <c r="A107" s="125" t="s">
        <v>353</v>
      </c>
      <c r="B107" s="126" t="s">
        <v>354</v>
      </c>
      <c r="C107" s="82">
        <v>372155</v>
      </c>
      <c r="D107" s="82"/>
      <c r="E107" s="82"/>
    </row>
    <row r="108" spans="1:5" ht="12.75">
      <c r="A108" s="125" t="s">
        <v>157</v>
      </c>
      <c r="B108" s="34" t="s">
        <v>267</v>
      </c>
      <c r="C108" s="82">
        <v>15000</v>
      </c>
      <c r="D108" s="82"/>
      <c r="E108" s="82"/>
    </row>
    <row r="109" spans="1:5" ht="12.75">
      <c r="A109" s="29" t="s">
        <v>270</v>
      </c>
      <c r="B109" s="89" t="s">
        <v>272</v>
      </c>
      <c r="C109" s="81">
        <v>168274</v>
      </c>
      <c r="D109" s="81"/>
      <c r="E109" s="81"/>
    </row>
    <row r="110" spans="1:5" ht="13.5" thickBot="1">
      <c r="A110" s="125" t="s">
        <v>168</v>
      </c>
      <c r="B110" s="159" t="s">
        <v>459</v>
      </c>
      <c r="C110" s="82">
        <v>12100</v>
      </c>
      <c r="D110" s="82"/>
      <c r="E110" s="82"/>
    </row>
    <row r="111" spans="1:5" ht="13.5" thickBot="1">
      <c r="A111" s="135" t="s">
        <v>208</v>
      </c>
      <c r="B111" s="128" t="s">
        <v>306</v>
      </c>
      <c r="C111" s="88">
        <f>SUM(C112:C120)</f>
        <v>1724456</v>
      </c>
      <c r="D111" s="88">
        <f>SUM(D112:D120)</f>
        <v>0</v>
      </c>
      <c r="E111" s="88">
        <f>SUM(E112:E120)</f>
        <v>0</v>
      </c>
    </row>
    <row r="112" spans="1:5" ht="12.75">
      <c r="A112" s="132" t="s">
        <v>296</v>
      </c>
      <c r="B112" s="106" t="s">
        <v>307</v>
      </c>
      <c r="C112" s="107">
        <v>81668</v>
      </c>
      <c r="D112" s="107"/>
      <c r="E112" s="107"/>
    </row>
    <row r="113" spans="1:5" ht="12.75">
      <c r="A113" s="29" t="s">
        <v>169</v>
      </c>
      <c r="B113" s="94" t="s">
        <v>419</v>
      </c>
      <c r="C113" s="81">
        <v>1262160</v>
      </c>
      <c r="D113" s="81"/>
      <c r="E113" s="81"/>
    </row>
    <row r="114" spans="1:5" ht="12.75">
      <c r="A114" s="29" t="s">
        <v>182</v>
      </c>
      <c r="B114" s="94" t="s">
        <v>30</v>
      </c>
      <c r="C114" s="81">
        <v>78500</v>
      </c>
      <c r="D114" s="81"/>
      <c r="E114" s="81"/>
    </row>
    <row r="115" spans="1:5" ht="12.75">
      <c r="A115" s="29" t="s">
        <v>481</v>
      </c>
      <c r="B115" s="94" t="s">
        <v>482</v>
      </c>
      <c r="C115" s="81">
        <v>54213</v>
      </c>
      <c r="D115" s="81"/>
      <c r="E115" s="81"/>
    </row>
    <row r="116" spans="1:5" ht="12.75">
      <c r="A116" s="29" t="s">
        <v>257</v>
      </c>
      <c r="B116" s="94" t="s">
        <v>31</v>
      </c>
      <c r="C116" s="81">
        <v>77780</v>
      </c>
      <c r="D116" s="81"/>
      <c r="E116" s="81"/>
    </row>
    <row r="117" spans="1:5" ht="12.75">
      <c r="A117" s="29" t="s">
        <v>498</v>
      </c>
      <c r="B117" s="94" t="s">
        <v>497</v>
      </c>
      <c r="C117" s="81">
        <v>21000</v>
      </c>
      <c r="D117" s="81"/>
      <c r="E117" s="81"/>
    </row>
    <row r="118" spans="1:5" ht="12.75">
      <c r="A118" s="125" t="s">
        <v>193</v>
      </c>
      <c r="B118" s="126" t="s">
        <v>32</v>
      </c>
      <c r="C118" s="82">
        <v>83887</v>
      </c>
      <c r="D118" s="82"/>
      <c r="E118" s="82"/>
    </row>
    <row r="119" spans="1:5" ht="12.75">
      <c r="A119" s="29" t="s">
        <v>183</v>
      </c>
      <c r="B119" s="245" t="s">
        <v>33</v>
      </c>
      <c r="C119" s="81">
        <v>20700</v>
      </c>
      <c r="D119" s="81"/>
      <c r="E119" s="81"/>
    </row>
    <row r="120" spans="1:5" ht="13.5" thickBot="1">
      <c r="A120" s="125" t="s">
        <v>491</v>
      </c>
      <c r="B120" s="244" t="s">
        <v>492</v>
      </c>
      <c r="C120" s="246">
        <v>44548</v>
      </c>
      <c r="D120" s="246"/>
      <c r="E120" s="82"/>
    </row>
    <row r="121" spans="1:5" ht="13.5" thickBot="1">
      <c r="A121" s="127"/>
      <c r="B121" s="128" t="s">
        <v>342</v>
      </c>
      <c r="C121" s="88">
        <f>C63+C70+C72+C80+C84+C88+C90+C99+C111</f>
        <v>9427507</v>
      </c>
      <c r="D121" s="88">
        <f>D63+D72+D80+D84+D88+D90+D99+D111</f>
        <v>0</v>
      </c>
      <c r="E121" s="88">
        <f>E63+E72+E80+E84+E88+E90+E99+E111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02"/>
  <sheetViews>
    <sheetView tabSelected="1" zoomScalePageLayoutView="0" workbookViewId="0" topLeftCell="A475">
      <pane xSplit="3" topLeftCell="D1" activePane="topRight" state="frozen"/>
      <selection pane="topLeft" activeCell="A1" sqref="A1"/>
      <selection pane="topRight" activeCell="N442" sqref="N442"/>
    </sheetView>
  </sheetViews>
  <sheetFormatPr defaultColWidth="9.140625" defaultRowHeight="12.75"/>
  <cols>
    <col min="1" max="1" width="10.421875" style="189" customWidth="1"/>
    <col min="2" max="2" width="8.28125" style="190" customWidth="1"/>
    <col min="3" max="3" width="72.140625" style="190" customWidth="1"/>
    <col min="4" max="4" width="11.7109375" style="190" customWidth="1"/>
    <col min="5" max="5" width="17.57421875" style="190" customWidth="1"/>
    <col min="6" max="6" width="16.00390625" style="190" customWidth="1"/>
    <col min="7" max="7" width="12.7109375" style="190" hidden="1" customWidth="1"/>
    <col min="8" max="8" width="11.28125" style="190" customWidth="1"/>
    <col min="9" max="9" width="11.7109375" style="193" hidden="1" customWidth="1"/>
    <col min="10" max="10" width="11.7109375" style="190" hidden="1" customWidth="1"/>
    <col min="11" max="11" width="14.00390625" style="190" customWidth="1"/>
    <col min="12" max="12" width="0.13671875" style="190" hidden="1" customWidth="1"/>
    <col min="13" max="13" width="14.7109375" style="190" customWidth="1"/>
    <col min="14" max="14" width="10.00390625" style="190" customWidth="1"/>
    <col min="15" max="16384" width="9.140625" style="190" customWidth="1"/>
  </cols>
  <sheetData>
    <row r="1" ht="15">
      <c r="C1" s="1" t="s">
        <v>555</v>
      </c>
    </row>
    <row r="2" spans="1:15" ht="15">
      <c r="A2" s="199"/>
      <c r="B2" s="65"/>
      <c r="C2" s="1" t="s">
        <v>358</v>
      </c>
      <c r="D2" s="194">
        <v>2017</v>
      </c>
      <c r="E2" s="194">
        <v>2018</v>
      </c>
      <c r="F2" s="194">
        <v>2018</v>
      </c>
      <c r="G2" s="194">
        <v>2018</v>
      </c>
      <c r="H2" s="194">
        <v>2019</v>
      </c>
      <c r="I2" s="194">
        <v>2019</v>
      </c>
      <c r="J2" s="194">
        <v>2019</v>
      </c>
      <c r="K2" s="146"/>
      <c r="L2" s="200"/>
      <c r="M2" s="65"/>
      <c r="N2" s="65"/>
      <c r="O2" s="65"/>
    </row>
    <row r="3" spans="1:15" ht="15">
      <c r="A3" s="199"/>
      <c r="B3" s="65"/>
      <c r="C3" s="65"/>
      <c r="D3" s="194" t="s">
        <v>227</v>
      </c>
      <c r="E3" s="194" t="s">
        <v>376</v>
      </c>
      <c r="F3" s="194" t="s">
        <v>260</v>
      </c>
      <c r="G3" s="194" t="s">
        <v>227</v>
      </c>
      <c r="H3" s="194" t="s">
        <v>331</v>
      </c>
      <c r="I3" s="194" t="s">
        <v>378</v>
      </c>
      <c r="J3" s="194" t="s">
        <v>377</v>
      </c>
      <c r="K3" s="195" t="s">
        <v>558</v>
      </c>
      <c r="L3" s="195" t="s">
        <v>520</v>
      </c>
      <c r="M3" s="195" t="s">
        <v>539</v>
      </c>
      <c r="N3" s="195" t="s">
        <v>540</v>
      </c>
      <c r="O3" s="65"/>
    </row>
    <row r="4" spans="1:15" ht="15">
      <c r="A4" s="201" t="s">
        <v>38</v>
      </c>
      <c r="B4" s="19"/>
      <c r="C4" s="202" t="s">
        <v>17</v>
      </c>
      <c r="D4" s="203">
        <f aca="true" t="shared" si="0" ref="D4:J4">SUM(D5:D15)</f>
        <v>37628</v>
      </c>
      <c r="E4" s="203">
        <f t="shared" si="0"/>
        <v>26786</v>
      </c>
      <c r="F4" s="203">
        <f>SUM(F5:F15)</f>
        <v>26786</v>
      </c>
      <c r="G4" s="203">
        <f t="shared" si="0"/>
        <v>0</v>
      </c>
      <c r="H4" s="203">
        <f t="shared" si="0"/>
        <v>29465</v>
      </c>
      <c r="I4" s="203">
        <f t="shared" si="0"/>
        <v>0</v>
      </c>
      <c r="J4" s="203">
        <f t="shared" si="0"/>
        <v>0</v>
      </c>
      <c r="K4" s="26">
        <f>H4-F4</f>
        <v>2679</v>
      </c>
      <c r="L4" s="204"/>
      <c r="M4" s="204"/>
      <c r="N4" s="204"/>
      <c r="O4" s="65"/>
    </row>
    <row r="5" spans="1:15" ht="15">
      <c r="A5" s="35" t="s">
        <v>194</v>
      </c>
      <c r="B5" s="205">
        <v>4500</v>
      </c>
      <c r="C5" s="34" t="s">
        <v>84</v>
      </c>
      <c r="D5" s="206"/>
      <c r="E5" s="206"/>
      <c r="F5" s="206"/>
      <c r="G5" s="206"/>
      <c r="H5" s="206"/>
      <c r="I5" s="206"/>
      <c r="J5" s="206"/>
      <c r="K5" s="25">
        <f aca="true" t="shared" si="1" ref="K5:K72">H5-F5</f>
        <v>0</v>
      </c>
      <c r="L5" s="204"/>
      <c r="M5" s="204"/>
      <c r="N5" s="204"/>
      <c r="O5" s="65"/>
    </row>
    <row r="6" spans="1:15" ht="15">
      <c r="A6" s="35" t="s">
        <v>38</v>
      </c>
      <c r="B6" s="207" t="s">
        <v>39</v>
      </c>
      <c r="C6" s="207" t="s">
        <v>40</v>
      </c>
      <c r="D6" s="206">
        <v>20080</v>
      </c>
      <c r="E6" s="206">
        <v>16000</v>
      </c>
      <c r="F6" s="206">
        <v>16000</v>
      </c>
      <c r="G6" s="206"/>
      <c r="H6" s="206">
        <v>18000</v>
      </c>
      <c r="I6" s="206"/>
      <c r="J6" s="206"/>
      <c r="K6" s="25">
        <f t="shared" si="1"/>
        <v>2000</v>
      </c>
      <c r="L6" s="204"/>
      <c r="M6" s="204"/>
      <c r="N6" s="204"/>
      <c r="O6" s="65"/>
    </row>
    <row r="7" spans="1:15" ht="15">
      <c r="A7" s="35" t="s">
        <v>38</v>
      </c>
      <c r="B7" s="207" t="s">
        <v>41</v>
      </c>
      <c r="C7" s="207" t="s">
        <v>345</v>
      </c>
      <c r="D7" s="206">
        <v>6804</v>
      </c>
      <c r="E7" s="206">
        <v>5410</v>
      </c>
      <c r="F7" s="206">
        <v>5410</v>
      </c>
      <c r="G7" s="206"/>
      <c r="H7" s="206">
        <v>6085</v>
      </c>
      <c r="I7" s="206"/>
      <c r="J7" s="206"/>
      <c r="K7" s="25">
        <f t="shared" si="1"/>
        <v>675</v>
      </c>
      <c r="L7" s="204"/>
      <c r="M7" s="204"/>
      <c r="N7" s="204"/>
      <c r="O7" s="65"/>
    </row>
    <row r="8" spans="1:15" ht="15">
      <c r="A8" s="35" t="s">
        <v>38</v>
      </c>
      <c r="B8" s="34" t="s">
        <v>42</v>
      </c>
      <c r="C8" s="34" t="s">
        <v>43</v>
      </c>
      <c r="D8" s="206">
        <v>2776</v>
      </c>
      <c r="E8" s="206">
        <v>2826</v>
      </c>
      <c r="F8" s="206">
        <v>2826</v>
      </c>
      <c r="G8" s="206"/>
      <c r="H8" s="206">
        <v>2830</v>
      </c>
      <c r="I8" s="206"/>
      <c r="J8" s="206"/>
      <c r="K8" s="25">
        <f t="shared" si="1"/>
        <v>4</v>
      </c>
      <c r="L8" s="204"/>
      <c r="M8" s="204"/>
      <c r="N8" s="204"/>
      <c r="O8" s="65"/>
    </row>
    <row r="9" spans="1:15" ht="15">
      <c r="A9" s="35" t="s">
        <v>38</v>
      </c>
      <c r="B9" s="34" t="s">
        <v>44</v>
      </c>
      <c r="C9" s="34" t="s">
        <v>45</v>
      </c>
      <c r="D9" s="206">
        <v>50</v>
      </c>
      <c r="E9" s="206">
        <v>50</v>
      </c>
      <c r="F9" s="206">
        <v>50</v>
      </c>
      <c r="G9" s="206"/>
      <c r="H9" s="206">
        <v>50</v>
      </c>
      <c r="I9" s="206"/>
      <c r="J9" s="206"/>
      <c r="K9" s="25">
        <f t="shared" si="1"/>
        <v>0</v>
      </c>
      <c r="L9" s="204"/>
      <c r="M9" s="204"/>
      <c r="N9" s="204"/>
      <c r="O9" s="65"/>
    </row>
    <row r="10" spans="1:15" ht="15">
      <c r="A10" s="35" t="s">
        <v>38</v>
      </c>
      <c r="B10" s="34" t="s">
        <v>46</v>
      </c>
      <c r="C10" s="34" t="s">
        <v>47</v>
      </c>
      <c r="D10" s="206">
        <v>200</v>
      </c>
      <c r="E10" s="206">
        <v>200</v>
      </c>
      <c r="F10" s="206">
        <v>200</v>
      </c>
      <c r="G10" s="206"/>
      <c r="H10" s="206">
        <v>200</v>
      </c>
      <c r="I10" s="206"/>
      <c r="J10" s="206"/>
      <c r="K10" s="25">
        <f t="shared" si="1"/>
        <v>0</v>
      </c>
      <c r="L10" s="204"/>
      <c r="M10" s="204"/>
      <c r="N10" s="204"/>
      <c r="O10" s="65"/>
    </row>
    <row r="11" spans="1:15" ht="15">
      <c r="A11" s="208" t="s">
        <v>158</v>
      </c>
      <c r="B11" s="205">
        <v>5511</v>
      </c>
      <c r="C11" s="34" t="s">
        <v>48</v>
      </c>
      <c r="D11" s="206">
        <v>400</v>
      </c>
      <c r="E11" s="206">
        <v>400</v>
      </c>
      <c r="F11" s="206">
        <v>400</v>
      </c>
      <c r="G11" s="206"/>
      <c r="H11" s="206">
        <v>400</v>
      </c>
      <c r="I11" s="206"/>
      <c r="J11" s="206"/>
      <c r="K11" s="25">
        <f t="shared" si="1"/>
        <v>0</v>
      </c>
      <c r="L11" s="204"/>
      <c r="M11" s="204"/>
      <c r="N11" s="204"/>
      <c r="O11" s="65"/>
    </row>
    <row r="12" spans="1:15" ht="15">
      <c r="A12" s="35" t="s">
        <v>38</v>
      </c>
      <c r="B12" s="34" t="s">
        <v>49</v>
      </c>
      <c r="C12" s="34" t="s">
        <v>343</v>
      </c>
      <c r="D12" s="206"/>
      <c r="E12" s="206"/>
      <c r="F12" s="206"/>
      <c r="G12" s="206"/>
      <c r="H12" s="206"/>
      <c r="I12" s="206"/>
      <c r="J12" s="206"/>
      <c r="K12" s="25">
        <f t="shared" si="1"/>
        <v>0</v>
      </c>
      <c r="L12" s="204"/>
      <c r="M12" s="204"/>
      <c r="N12" s="204"/>
      <c r="O12" s="65"/>
    </row>
    <row r="13" spans="1:15" ht="15">
      <c r="A13" s="35" t="s">
        <v>38</v>
      </c>
      <c r="B13" s="34" t="s">
        <v>50</v>
      </c>
      <c r="C13" s="34" t="s">
        <v>51</v>
      </c>
      <c r="D13" s="206"/>
      <c r="E13" s="206"/>
      <c r="F13" s="206"/>
      <c r="G13" s="206"/>
      <c r="H13" s="206"/>
      <c r="I13" s="206"/>
      <c r="J13" s="206"/>
      <c r="K13" s="25">
        <f t="shared" si="1"/>
        <v>0</v>
      </c>
      <c r="L13" s="204"/>
      <c r="M13" s="204"/>
      <c r="N13" s="204"/>
      <c r="O13" s="65"/>
    </row>
    <row r="14" spans="1:15" ht="15">
      <c r="A14" s="35" t="s">
        <v>38</v>
      </c>
      <c r="B14" s="34" t="s">
        <v>52</v>
      </c>
      <c r="C14" s="34" t="s">
        <v>344</v>
      </c>
      <c r="D14" s="206"/>
      <c r="E14" s="206">
        <v>1900</v>
      </c>
      <c r="F14" s="206">
        <v>1900</v>
      </c>
      <c r="G14" s="206"/>
      <c r="H14" s="206">
        <v>1900</v>
      </c>
      <c r="I14" s="206"/>
      <c r="J14" s="206"/>
      <c r="K14" s="25">
        <f t="shared" si="1"/>
        <v>0</v>
      </c>
      <c r="L14" s="204"/>
      <c r="M14" s="204"/>
      <c r="N14" s="204"/>
      <c r="O14" s="65"/>
    </row>
    <row r="15" spans="1:15" ht="15">
      <c r="A15" s="35" t="s">
        <v>38</v>
      </c>
      <c r="B15" s="34" t="s">
        <v>53</v>
      </c>
      <c r="C15" s="34" t="s">
        <v>54</v>
      </c>
      <c r="D15" s="206">
        <v>7318</v>
      </c>
      <c r="E15" s="206"/>
      <c r="F15" s="206"/>
      <c r="G15" s="206"/>
      <c r="H15" s="206"/>
      <c r="I15" s="206"/>
      <c r="J15" s="206"/>
      <c r="K15" s="25">
        <f t="shared" si="1"/>
        <v>0</v>
      </c>
      <c r="L15" s="204"/>
      <c r="M15" s="204"/>
      <c r="N15" s="204"/>
      <c r="O15" s="65"/>
    </row>
    <row r="16" spans="1:15" ht="15">
      <c r="A16" s="209" t="s">
        <v>55</v>
      </c>
      <c r="B16" s="19"/>
      <c r="C16" s="202" t="s">
        <v>18</v>
      </c>
      <c r="D16" s="203">
        <f aca="true" t="shared" si="2" ref="D16:J16">SUM(D17:D35)</f>
        <v>630812</v>
      </c>
      <c r="E16" s="203">
        <f t="shared" si="2"/>
        <v>657218</v>
      </c>
      <c r="F16" s="203">
        <f t="shared" si="2"/>
        <v>724718</v>
      </c>
      <c r="G16" s="203">
        <f t="shared" si="2"/>
        <v>0</v>
      </c>
      <c r="H16" s="203">
        <f t="shared" si="2"/>
        <v>687115</v>
      </c>
      <c r="I16" s="203">
        <f t="shared" si="2"/>
        <v>0</v>
      </c>
      <c r="J16" s="203">
        <f t="shared" si="2"/>
        <v>0</v>
      </c>
      <c r="K16" s="26">
        <f t="shared" si="1"/>
        <v>-37603</v>
      </c>
      <c r="L16" s="204"/>
      <c r="M16" s="204"/>
      <c r="N16" s="204"/>
      <c r="O16" s="65"/>
    </row>
    <row r="17" spans="1:15" ht="15">
      <c r="A17" s="35" t="s">
        <v>144</v>
      </c>
      <c r="B17" s="31">
        <v>4134</v>
      </c>
      <c r="C17" s="210" t="s">
        <v>313</v>
      </c>
      <c r="D17" s="206"/>
      <c r="E17" s="206"/>
      <c r="F17" s="206"/>
      <c r="G17" s="206"/>
      <c r="H17" s="206"/>
      <c r="I17" s="206"/>
      <c r="J17" s="206"/>
      <c r="K17" s="25">
        <f t="shared" si="1"/>
        <v>0</v>
      </c>
      <c r="L17" s="204"/>
      <c r="M17" s="204"/>
      <c r="N17" s="204"/>
      <c r="O17" s="65"/>
    </row>
    <row r="18" spans="1:15" ht="15">
      <c r="A18" s="35" t="s">
        <v>144</v>
      </c>
      <c r="B18" s="205">
        <v>4500</v>
      </c>
      <c r="C18" s="34" t="s">
        <v>84</v>
      </c>
      <c r="D18" s="206"/>
      <c r="E18" s="206"/>
      <c r="F18" s="206"/>
      <c r="G18" s="206"/>
      <c r="H18" s="206"/>
      <c r="I18" s="206"/>
      <c r="J18" s="206"/>
      <c r="K18" s="25">
        <f t="shared" si="1"/>
        <v>0</v>
      </c>
      <c r="L18" s="204"/>
      <c r="M18" s="204"/>
      <c r="N18" s="204"/>
      <c r="O18" s="65"/>
    </row>
    <row r="19" spans="1:15" ht="15">
      <c r="A19" s="35" t="s">
        <v>144</v>
      </c>
      <c r="B19" s="205">
        <v>1551</v>
      </c>
      <c r="C19" s="34" t="s">
        <v>58</v>
      </c>
      <c r="D19" s="206"/>
      <c r="E19" s="206"/>
      <c r="F19" s="206"/>
      <c r="G19" s="206"/>
      <c r="H19" s="206"/>
      <c r="I19" s="206"/>
      <c r="J19" s="206"/>
      <c r="K19" s="25">
        <f t="shared" si="1"/>
        <v>0</v>
      </c>
      <c r="L19" s="204"/>
      <c r="M19" s="204"/>
      <c r="N19" s="204"/>
      <c r="O19" s="65"/>
    </row>
    <row r="20" spans="1:15" ht="15">
      <c r="A20" s="35" t="s">
        <v>144</v>
      </c>
      <c r="B20" s="205">
        <v>1555</v>
      </c>
      <c r="C20" s="34" t="s">
        <v>186</v>
      </c>
      <c r="D20" s="206"/>
      <c r="E20" s="206"/>
      <c r="F20" s="206"/>
      <c r="G20" s="206"/>
      <c r="H20" s="206"/>
      <c r="I20" s="206"/>
      <c r="J20" s="206"/>
      <c r="K20" s="25">
        <f t="shared" si="1"/>
        <v>0</v>
      </c>
      <c r="L20" s="204"/>
      <c r="M20" s="204"/>
      <c r="N20" s="204"/>
      <c r="O20" s="65"/>
    </row>
    <row r="21" spans="1:15" ht="15">
      <c r="A21" s="35" t="s">
        <v>144</v>
      </c>
      <c r="B21" s="205">
        <v>1556</v>
      </c>
      <c r="C21" s="34" t="s">
        <v>145</v>
      </c>
      <c r="D21" s="206"/>
      <c r="E21" s="206"/>
      <c r="F21" s="206"/>
      <c r="G21" s="206"/>
      <c r="H21" s="206"/>
      <c r="I21" s="206"/>
      <c r="J21" s="206"/>
      <c r="K21" s="25">
        <f t="shared" si="1"/>
        <v>0</v>
      </c>
      <c r="L21" s="204"/>
      <c r="M21" s="204"/>
      <c r="N21" s="204"/>
      <c r="O21" s="65"/>
    </row>
    <row r="22" spans="1:15" ht="15">
      <c r="A22" s="35" t="s">
        <v>55</v>
      </c>
      <c r="B22" s="207" t="s">
        <v>39</v>
      </c>
      <c r="C22" s="207" t="s">
        <v>40</v>
      </c>
      <c r="D22" s="206">
        <v>405227</v>
      </c>
      <c r="E22" s="206">
        <v>420650</v>
      </c>
      <c r="F22" s="206">
        <v>457650</v>
      </c>
      <c r="G22" s="206"/>
      <c r="H22" s="206">
        <v>425945</v>
      </c>
      <c r="I22" s="206"/>
      <c r="J22" s="206"/>
      <c r="K22" s="25">
        <f t="shared" si="1"/>
        <v>-31705</v>
      </c>
      <c r="L22" s="204"/>
      <c r="M22" s="204"/>
      <c r="N22" s="204"/>
      <c r="O22" s="65"/>
    </row>
    <row r="23" spans="1:15" ht="15">
      <c r="A23" s="35" t="s">
        <v>55</v>
      </c>
      <c r="B23" s="207" t="s">
        <v>60</v>
      </c>
      <c r="C23" s="207" t="s">
        <v>61</v>
      </c>
      <c r="D23" s="36"/>
      <c r="E23" s="36"/>
      <c r="F23" s="36"/>
      <c r="G23" s="36"/>
      <c r="H23" s="206"/>
      <c r="I23" s="36"/>
      <c r="J23" s="36"/>
      <c r="K23" s="25">
        <f t="shared" si="1"/>
        <v>0</v>
      </c>
      <c r="L23" s="204"/>
      <c r="M23" s="204"/>
      <c r="N23" s="204"/>
      <c r="O23" s="65"/>
    </row>
    <row r="24" spans="1:15" ht="15">
      <c r="A24" s="35" t="s">
        <v>55</v>
      </c>
      <c r="B24" s="207" t="s">
        <v>41</v>
      </c>
      <c r="C24" s="207" t="s">
        <v>345</v>
      </c>
      <c r="D24" s="36">
        <v>136966</v>
      </c>
      <c r="E24" s="36">
        <v>143000</v>
      </c>
      <c r="F24" s="36">
        <v>155500</v>
      </c>
      <c r="G24" s="36"/>
      <c r="H24" s="206">
        <v>143970</v>
      </c>
      <c r="I24" s="36"/>
      <c r="J24" s="36"/>
      <c r="K24" s="25">
        <f t="shared" si="1"/>
        <v>-11530</v>
      </c>
      <c r="L24" s="204"/>
      <c r="M24" s="204"/>
      <c r="N24" s="204"/>
      <c r="O24" s="65"/>
    </row>
    <row r="25" spans="1:15" ht="15">
      <c r="A25" s="35" t="s">
        <v>55</v>
      </c>
      <c r="B25" s="34" t="s">
        <v>42</v>
      </c>
      <c r="C25" s="34" t="s">
        <v>43</v>
      </c>
      <c r="D25" s="206">
        <v>30851</v>
      </c>
      <c r="E25" s="206">
        <v>26750</v>
      </c>
      <c r="F25" s="206">
        <v>26750</v>
      </c>
      <c r="G25" s="206"/>
      <c r="H25" s="206">
        <v>30000</v>
      </c>
      <c r="I25" s="206"/>
      <c r="J25" s="206"/>
      <c r="K25" s="25">
        <f t="shared" si="1"/>
        <v>3250</v>
      </c>
      <c r="L25" s="204"/>
      <c r="M25" s="204"/>
      <c r="N25" s="204"/>
      <c r="O25" s="65"/>
    </row>
    <row r="26" spans="1:15" ht="15">
      <c r="A26" s="35" t="s">
        <v>55</v>
      </c>
      <c r="B26" s="34" t="s">
        <v>62</v>
      </c>
      <c r="C26" s="34" t="s">
        <v>63</v>
      </c>
      <c r="D26" s="206"/>
      <c r="E26" s="206"/>
      <c r="F26" s="206"/>
      <c r="G26" s="206"/>
      <c r="H26" s="206"/>
      <c r="I26" s="206"/>
      <c r="J26" s="206"/>
      <c r="K26" s="25">
        <f t="shared" si="1"/>
        <v>0</v>
      </c>
      <c r="L26" s="204"/>
      <c r="M26" s="204"/>
      <c r="N26" s="204"/>
      <c r="O26" s="65"/>
    </row>
    <row r="27" spans="1:15" ht="15">
      <c r="A27" s="35" t="s">
        <v>55</v>
      </c>
      <c r="B27" s="34" t="s">
        <v>44</v>
      </c>
      <c r="C27" s="34" t="s">
        <v>45</v>
      </c>
      <c r="D27" s="206">
        <v>700</v>
      </c>
      <c r="E27" s="206">
        <v>700</v>
      </c>
      <c r="F27" s="206">
        <v>700</v>
      </c>
      <c r="G27" s="206"/>
      <c r="H27" s="206">
        <v>200</v>
      </c>
      <c r="I27" s="206"/>
      <c r="J27" s="206"/>
      <c r="K27" s="25">
        <f t="shared" si="1"/>
        <v>-500</v>
      </c>
      <c r="L27" s="204"/>
      <c r="M27" s="204"/>
      <c r="N27" s="204"/>
      <c r="O27" s="65"/>
    </row>
    <row r="28" spans="1:15" ht="15">
      <c r="A28" s="35" t="s">
        <v>55</v>
      </c>
      <c r="B28" s="34" t="s">
        <v>46</v>
      </c>
      <c r="C28" s="34" t="s">
        <v>47</v>
      </c>
      <c r="D28" s="206">
        <v>6200</v>
      </c>
      <c r="E28" s="206">
        <v>6000</v>
      </c>
      <c r="F28" s="206">
        <v>6000</v>
      </c>
      <c r="G28" s="206"/>
      <c r="H28" s="206">
        <v>6000</v>
      </c>
      <c r="I28" s="206"/>
      <c r="J28" s="206"/>
      <c r="K28" s="25">
        <f t="shared" si="1"/>
        <v>0</v>
      </c>
      <c r="L28" s="204"/>
      <c r="M28" s="204"/>
      <c r="N28" s="204"/>
      <c r="O28" s="65"/>
    </row>
    <row r="29" spans="1:15" ht="15">
      <c r="A29" s="35" t="s">
        <v>55</v>
      </c>
      <c r="B29" s="34" t="s">
        <v>64</v>
      </c>
      <c r="C29" s="34" t="s">
        <v>65</v>
      </c>
      <c r="D29" s="206">
        <v>11067</v>
      </c>
      <c r="E29" s="206">
        <v>11000</v>
      </c>
      <c r="F29" s="206">
        <v>21000</v>
      </c>
      <c r="G29" s="206"/>
      <c r="H29" s="206">
        <v>25000</v>
      </c>
      <c r="I29" s="206"/>
      <c r="J29" s="206"/>
      <c r="K29" s="25">
        <f t="shared" si="1"/>
        <v>4000</v>
      </c>
      <c r="L29" s="204"/>
      <c r="M29" s="204"/>
      <c r="N29" s="204"/>
      <c r="O29" s="65"/>
    </row>
    <row r="30" spans="1:15" ht="15">
      <c r="A30" s="35" t="s">
        <v>55</v>
      </c>
      <c r="B30" s="34" t="s">
        <v>49</v>
      </c>
      <c r="C30" s="34" t="s">
        <v>343</v>
      </c>
      <c r="D30" s="206">
        <v>16748</v>
      </c>
      <c r="E30" s="206">
        <v>22000</v>
      </c>
      <c r="F30" s="206">
        <v>22000</v>
      </c>
      <c r="G30" s="206"/>
      <c r="H30" s="206">
        <v>24000</v>
      </c>
      <c r="I30" s="206"/>
      <c r="J30" s="206"/>
      <c r="K30" s="25">
        <f t="shared" si="1"/>
        <v>2000</v>
      </c>
      <c r="L30" s="204"/>
      <c r="M30" s="204"/>
      <c r="N30" s="204"/>
      <c r="O30" s="65"/>
    </row>
    <row r="31" spans="1:15" ht="15">
      <c r="A31" s="35" t="s">
        <v>55</v>
      </c>
      <c r="B31" s="34" t="s">
        <v>50</v>
      </c>
      <c r="C31" s="34" t="s">
        <v>51</v>
      </c>
      <c r="D31" s="206">
        <v>14203</v>
      </c>
      <c r="E31" s="206">
        <v>15000</v>
      </c>
      <c r="F31" s="206">
        <v>20000</v>
      </c>
      <c r="G31" s="206"/>
      <c r="H31" s="206">
        <v>15000</v>
      </c>
      <c r="I31" s="206"/>
      <c r="J31" s="206"/>
      <c r="K31" s="25">
        <f t="shared" si="1"/>
        <v>-5000</v>
      </c>
      <c r="L31" s="204"/>
      <c r="M31" s="204"/>
      <c r="N31" s="204"/>
      <c r="O31" s="65"/>
    </row>
    <row r="32" spans="1:15" ht="15">
      <c r="A32" s="35" t="s">
        <v>55</v>
      </c>
      <c r="B32" s="34" t="s">
        <v>52</v>
      </c>
      <c r="C32" s="34" t="s">
        <v>344</v>
      </c>
      <c r="D32" s="206">
        <v>2480</v>
      </c>
      <c r="E32" s="206">
        <v>6000</v>
      </c>
      <c r="F32" s="206">
        <v>9000</v>
      </c>
      <c r="G32" s="206"/>
      <c r="H32" s="206">
        <v>9000</v>
      </c>
      <c r="I32" s="206"/>
      <c r="J32" s="206"/>
      <c r="K32" s="25">
        <f t="shared" si="1"/>
        <v>0</v>
      </c>
      <c r="L32" s="204"/>
      <c r="M32" s="204"/>
      <c r="N32" s="204"/>
      <c r="O32" s="65"/>
    </row>
    <row r="33" spans="1:15" ht="15">
      <c r="A33" s="35" t="s">
        <v>55</v>
      </c>
      <c r="B33" s="34" t="s">
        <v>66</v>
      </c>
      <c r="C33" s="34" t="s">
        <v>67</v>
      </c>
      <c r="D33" s="206">
        <v>1150</v>
      </c>
      <c r="E33" s="206">
        <v>1000</v>
      </c>
      <c r="F33" s="206">
        <v>1000</v>
      </c>
      <c r="G33" s="206"/>
      <c r="H33" s="206">
        <v>1000</v>
      </c>
      <c r="I33" s="206"/>
      <c r="J33" s="206"/>
      <c r="K33" s="25">
        <f t="shared" si="1"/>
        <v>0</v>
      </c>
      <c r="L33" s="204"/>
      <c r="M33" s="204"/>
      <c r="N33" s="204"/>
      <c r="O33" s="65"/>
    </row>
    <row r="34" spans="1:15" ht="15">
      <c r="A34" s="35" t="s">
        <v>55</v>
      </c>
      <c r="B34" s="34" t="s">
        <v>53</v>
      </c>
      <c r="C34" s="34" t="s">
        <v>54</v>
      </c>
      <c r="D34" s="206">
        <v>5220</v>
      </c>
      <c r="E34" s="206">
        <v>5118</v>
      </c>
      <c r="F34" s="206">
        <v>5118</v>
      </c>
      <c r="G34" s="206"/>
      <c r="H34" s="206">
        <v>6000</v>
      </c>
      <c r="I34" s="206"/>
      <c r="J34" s="206"/>
      <c r="K34" s="25">
        <f t="shared" si="1"/>
        <v>882</v>
      </c>
      <c r="L34" s="204"/>
      <c r="M34" s="204"/>
      <c r="N34" s="204"/>
      <c r="O34" s="65"/>
    </row>
    <row r="35" spans="1:15" ht="15">
      <c r="A35" s="35" t="s">
        <v>55</v>
      </c>
      <c r="B35" s="205">
        <v>6010</v>
      </c>
      <c r="C35" s="34" t="s">
        <v>69</v>
      </c>
      <c r="D35" s="206"/>
      <c r="E35" s="206"/>
      <c r="F35" s="206"/>
      <c r="G35" s="206"/>
      <c r="H35" s="206">
        <v>1000</v>
      </c>
      <c r="I35" s="206"/>
      <c r="J35" s="206"/>
      <c r="K35" s="25">
        <f t="shared" si="1"/>
        <v>1000</v>
      </c>
      <c r="L35" s="204"/>
      <c r="M35" s="204"/>
      <c r="N35" s="204"/>
      <c r="O35" s="65"/>
    </row>
    <row r="36" spans="1:15" ht="15">
      <c r="A36" s="209" t="s">
        <v>70</v>
      </c>
      <c r="B36" s="19"/>
      <c r="C36" s="202" t="s">
        <v>34</v>
      </c>
      <c r="D36" s="211">
        <f aca="true" t="shared" si="3" ref="D36:J36">D37</f>
        <v>1423</v>
      </c>
      <c r="E36" s="211">
        <f t="shared" si="3"/>
        <v>81000</v>
      </c>
      <c r="F36" s="211">
        <f t="shared" si="3"/>
        <v>30029</v>
      </c>
      <c r="G36" s="211">
        <f t="shared" si="3"/>
        <v>0</v>
      </c>
      <c r="H36" s="211">
        <f t="shared" si="3"/>
        <v>100000</v>
      </c>
      <c r="I36" s="211">
        <f t="shared" si="3"/>
        <v>0</v>
      </c>
      <c r="J36" s="211">
        <f t="shared" si="3"/>
        <v>0</v>
      </c>
      <c r="K36" s="26">
        <f t="shared" si="1"/>
        <v>69971</v>
      </c>
      <c r="L36" s="204"/>
      <c r="M36" s="204"/>
      <c r="N36" s="204"/>
      <c r="O36" s="65"/>
    </row>
    <row r="37" spans="1:15" ht="15">
      <c r="A37" s="35" t="s">
        <v>70</v>
      </c>
      <c r="B37" s="34" t="s">
        <v>71</v>
      </c>
      <c r="C37" s="34" t="s">
        <v>72</v>
      </c>
      <c r="D37" s="36">
        <v>1423</v>
      </c>
      <c r="E37" s="36">
        <v>81000</v>
      </c>
      <c r="F37" s="36">
        <v>30029</v>
      </c>
      <c r="G37" s="36"/>
      <c r="H37" s="36">
        <v>100000</v>
      </c>
      <c r="I37" s="36"/>
      <c r="J37" s="36"/>
      <c r="K37" s="25">
        <f t="shared" si="1"/>
        <v>69971</v>
      </c>
      <c r="L37" s="204"/>
      <c r="M37" s="204"/>
      <c r="N37" s="204"/>
      <c r="O37" s="65"/>
    </row>
    <row r="38" spans="1:15" ht="15">
      <c r="A38" s="209" t="s">
        <v>170</v>
      </c>
      <c r="B38" s="212"/>
      <c r="C38" s="212" t="s">
        <v>172</v>
      </c>
      <c r="D38" s="211">
        <f aca="true" t="shared" si="4" ref="D38:J38">SUM(D39:D42)</f>
        <v>10974</v>
      </c>
      <c r="E38" s="211">
        <f t="shared" si="4"/>
        <v>0</v>
      </c>
      <c r="F38" s="211">
        <f t="shared" si="4"/>
        <v>0</v>
      </c>
      <c r="G38" s="211">
        <f t="shared" si="4"/>
        <v>0</v>
      </c>
      <c r="H38" s="211">
        <f t="shared" si="4"/>
        <v>0</v>
      </c>
      <c r="I38" s="211">
        <f t="shared" si="4"/>
        <v>0</v>
      </c>
      <c r="J38" s="211">
        <f t="shared" si="4"/>
        <v>0</v>
      </c>
      <c r="K38" s="25">
        <f t="shared" si="1"/>
        <v>0</v>
      </c>
      <c r="L38" s="204"/>
      <c r="M38" s="204"/>
      <c r="N38" s="204"/>
      <c r="O38" s="65"/>
    </row>
    <row r="39" spans="1:15" ht="15">
      <c r="A39" s="35" t="s">
        <v>170</v>
      </c>
      <c r="B39" s="207" t="s">
        <v>39</v>
      </c>
      <c r="C39" s="207" t="s">
        <v>40</v>
      </c>
      <c r="D39" s="206">
        <v>6000</v>
      </c>
      <c r="E39" s="206"/>
      <c r="F39" s="206"/>
      <c r="G39" s="206"/>
      <c r="H39" s="206"/>
      <c r="I39" s="206"/>
      <c r="J39" s="206"/>
      <c r="K39" s="25">
        <f t="shared" si="1"/>
        <v>0</v>
      </c>
      <c r="L39" s="204"/>
      <c r="M39" s="204"/>
      <c r="N39" s="204"/>
      <c r="O39" s="65"/>
    </row>
    <row r="40" spans="1:15" ht="15">
      <c r="A40" s="35" t="s">
        <v>170</v>
      </c>
      <c r="B40" s="207" t="s">
        <v>41</v>
      </c>
      <c r="C40" s="207" t="s">
        <v>345</v>
      </c>
      <c r="D40" s="206">
        <v>2028</v>
      </c>
      <c r="E40" s="206"/>
      <c r="F40" s="206"/>
      <c r="G40" s="206"/>
      <c r="H40" s="206"/>
      <c r="I40" s="206"/>
      <c r="J40" s="206"/>
      <c r="K40" s="25">
        <f t="shared" si="1"/>
        <v>0</v>
      </c>
      <c r="L40" s="204"/>
      <c r="M40" s="204"/>
      <c r="N40" s="204"/>
      <c r="O40" s="65"/>
    </row>
    <row r="41" spans="1:15" ht="15">
      <c r="A41" s="35" t="s">
        <v>170</v>
      </c>
      <c r="B41" s="34" t="s">
        <v>42</v>
      </c>
      <c r="C41" s="34" t="s">
        <v>43</v>
      </c>
      <c r="D41" s="206">
        <v>962</v>
      </c>
      <c r="E41" s="206"/>
      <c r="F41" s="206"/>
      <c r="G41" s="206"/>
      <c r="H41" s="206"/>
      <c r="I41" s="206"/>
      <c r="J41" s="206"/>
      <c r="K41" s="25">
        <f t="shared" si="1"/>
        <v>0</v>
      </c>
      <c r="L41" s="204"/>
      <c r="M41" s="204"/>
      <c r="N41" s="204"/>
      <c r="O41" s="65"/>
    </row>
    <row r="42" spans="1:15" ht="15">
      <c r="A42" s="35" t="s">
        <v>170</v>
      </c>
      <c r="B42" s="34" t="s">
        <v>49</v>
      </c>
      <c r="C42" s="34" t="s">
        <v>343</v>
      </c>
      <c r="D42" s="206">
        <v>1984</v>
      </c>
      <c r="E42" s="206"/>
      <c r="F42" s="206"/>
      <c r="G42" s="206"/>
      <c r="H42" s="206"/>
      <c r="I42" s="206"/>
      <c r="J42" s="206"/>
      <c r="K42" s="25">
        <f t="shared" si="1"/>
        <v>0</v>
      </c>
      <c r="L42" s="204"/>
      <c r="M42" s="204"/>
      <c r="N42" s="204"/>
      <c r="O42" s="65"/>
    </row>
    <row r="43" spans="1:15" ht="15">
      <c r="A43" s="209" t="s">
        <v>146</v>
      </c>
      <c r="B43" s="212"/>
      <c r="C43" s="212" t="s">
        <v>143</v>
      </c>
      <c r="D43" s="213">
        <f aca="true" t="shared" si="5" ref="D43:J43">D44</f>
        <v>76910</v>
      </c>
      <c r="E43" s="213">
        <f t="shared" si="5"/>
        <v>127000</v>
      </c>
      <c r="F43" s="213">
        <f t="shared" si="5"/>
        <v>45000</v>
      </c>
      <c r="G43" s="213">
        <f t="shared" si="5"/>
        <v>0</v>
      </c>
      <c r="H43" s="213">
        <f t="shared" si="5"/>
        <v>45000</v>
      </c>
      <c r="I43" s="213">
        <f t="shared" si="5"/>
        <v>0</v>
      </c>
      <c r="J43" s="213">
        <f t="shared" si="5"/>
        <v>0</v>
      </c>
      <c r="K43" s="26">
        <f t="shared" si="1"/>
        <v>0</v>
      </c>
      <c r="L43" s="204"/>
      <c r="M43" s="204"/>
      <c r="N43" s="204"/>
      <c r="O43" s="65"/>
    </row>
    <row r="44" spans="1:15" ht="15">
      <c r="A44" s="35" t="s">
        <v>146</v>
      </c>
      <c r="B44" s="205">
        <v>4528</v>
      </c>
      <c r="C44" s="34" t="s">
        <v>73</v>
      </c>
      <c r="D44" s="206">
        <v>76910</v>
      </c>
      <c r="E44" s="206">
        <v>127000</v>
      </c>
      <c r="F44" s="206">
        <v>45000</v>
      </c>
      <c r="G44" s="206"/>
      <c r="H44" s="206">
        <v>45000</v>
      </c>
      <c r="I44" s="206"/>
      <c r="J44" s="206"/>
      <c r="K44" s="25">
        <f t="shared" si="1"/>
        <v>0</v>
      </c>
      <c r="L44" s="204"/>
      <c r="M44" s="204"/>
      <c r="N44" s="204"/>
      <c r="O44" s="65"/>
    </row>
    <row r="45" spans="1:15" ht="15">
      <c r="A45" s="209" t="s">
        <v>74</v>
      </c>
      <c r="B45" s="214"/>
      <c r="C45" s="212" t="s">
        <v>19</v>
      </c>
      <c r="D45" s="211">
        <f aca="true" t="shared" si="6" ref="D45:J45">D46+D48+D47</f>
        <v>9043</v>
      </c>
      <c r="E45" s="211">
        <f t="shared" si="6"/>
        <v>10200</v>
      </c>
      <c r="F45" s="211">
        <f t="shared" si="6"/>
        <v>10200</v>
      </c>
      <c r="G45" s="211">
        <f t="shared" si="6"/>
        <v>0</v>
      </c>
      <c r="H45" s="211">
        <f t="shared" si="6"/>
        <v>10200</v>
      </c>
      <c r="I45" s="211">
        <f t="shared" si="6"/>
        <v>0</v>
      </c>
      <c r="J45" s="211">
        <f t="shared" si="6"/>
        <v>0</v>
      </c>
      <c r="K45" s="25">
        <f t="shared" si="1"/>
        <v>0</v>
      </c>
      <c r="L45" s="204"/>
      <c r="M45" s="204"/>
      <c r="N45" s="204"/>
      <c r="O45" s="65"/>
    </row>
    <row r="46" spans="1:15" ht="15">
      <c r="A46" s="35" t="s">
        <v>74</v>
      </c>
      <c r="B46" s="34" t="s">
        <v>75</v>
      </c>
      <c r="C46" s="34" t="s">
        <v>347</v>
      </c>
      <c r="D46" s="206">
        <v>9043</v>
      </c>
      <c r="E46" s="206">
        <v>10200</v>
      </c>
      <c r="F46" s="206">
        <v>10200</v>
      </c>
      <c r="G46" s="206"/>
      <c r="H46" s="206">
        <v>10200</v>
      </c>
      <c r="I46" s="206"/>
      <c r="J46" s="206"/>
      <c r="K46" s="25">
        <f t="shared" si="1"/>
        <v>0</v>
      </c>
      <c r="L46" s="204"/>
      <c r="M46" s="204"/>
      <c r="N46" s="204"/>
      <c r="O46" s="65"/>
    </row>
    <row r="47" spans="1:15" ht="15">
      <c r="A47" s="208" t="s">
        <v>148</v>
      </c>
      <c r="B47" s="205">
        <v>6503</v>
      </c>
      <c r="C47" s="34" t="s">
        <v>76</v>
      </c>
      <c r="D47" s="206"/>
      <c r="E47" s="206"/>
      <c r="F47" s="206"/>
      <c r="G47" s="206"/>
      <c r="H47" s="206"/>
      <c r="I47" s="206"/>
      <c r="J47" s="206"/>
      <c r="K47" s="25">
        <f t="shared" si="1"/>
        <v>0</v>
      </c>
      <c r="L47" s="204"/>
      <c r="M47" s="204"/>
      <c r="N47" s="204"/>
      <c r="O47" s="65"/>
    </row>
    <row r="48" spans="1:15" ht="15">
      <c r="A48" s="35" t="s">
        <v>74</v>
      </c>
      <c r="B48" s="205">
        <v>6509</v>
      </c>
      <c r="C48" s="34" t="s">
        <v>351</v>
      </c>
      <c r="D48" s="206"/>
      <c r="E48" s="206"/>
      <c r="F48" s="206"/>
      <c r="G48" s="206"/>
      <c r="H48" s="206"/>
      <c r="I48" s="206"/>
      <c r="J48" s="206"/>
      <c r="K48" s="25">
        <f t="shared" si="1"/>
        <v>0</v>
      </c>
      <c r="L48" s="204"/>
      <c r="M48" s="204"/>
      <c r="N48" s="204"/>
      <c r="O48" s="65"/>
    </row>
    <row r="49" spans="1:15" ht="15">
      <c r="A49" s="209" t="s">
        <v>362</v>
      </c>
      <c r="B49" s="212"/>
      <c r="C49" s="212" t="s">
        <v>363</v>
      </c>
      <c r="D49" s="211">
        <f aca="true" t="shared" si="7" ref="D49:J49">D51</f>
        <v>3850</v>
      </c>
      <c r="E49" s="211">
        <f t="shared" si="7"/>
        <v>2000</v>
      </c>
      <c r="F49" s="211">
        <f t="shared" si="7"/>
        <v>2000</v>
      </c>
      <c r="G49" s="211">
        <f t="shared" si="7"/>
        <v>0</v>
      </c>
      <c r="H49" s="211">
        <f>H51+H50</f>
        <v>10000</v>
      </c>
      <c r="I49" s="211">
        <f t="shared" si="7"/>
        <v>0</v>
      </c>
      <c r="J49" s="211">
        <f t="shared" si="7"/>
        <v>0</v>
      </c>
      <c r="K49" s="25">
        <f t="shared" si="1"/>
        <v>8000</v>
      </c>
      <c r="L49" s="204"/>
      <c r="M49" s="204"/>
      <c r="N49" s="204"/>
      <c r="O49" s="65"/>
    </row>
    <row r="50" spans="1:15" ht="15">
      <c r="A50" s="35" t="s">
        <v>362</v>
      </c>
      <c r="B50" s="205">
        <v>1554</v>
      </c>
      <c r="C50" s="34" t="s">
        <v>523</v>
      </c>
      <c r="D50" s="36"/>
      <c r="E50" s="36"/>
      <c r="F50" s="36"/>
      <c r="G50" s="36"/>
      <c r="H50" s="36">
        <v>10000</v>
      </c>
      <c r="I50" s="36"/>
      <c r="J50" s="36"/>
      <c r="K50" s="25">
        <f t="shared" si="1"/>
        <v>10000</v>
      </c>
      <c r="L50" s="204"/>
      <c r="M50" s="204">
        <v>10000</v>
      </c>
      <c r="N50" s="204">
        <v>10000</v>
      </c>
      <c r="O50" s="65"/>
    </row>
    <row r="51" spans="1:15" ht="15">
      <c r="A51" s="35" t="s">
        <v>362</v>
      </c>
      <c r="B51" s="34" t="s">
        <v>64</v>
      </c>
      <c r="C51" s="34" t="s">
        <v>65</v>
      </c>
      <c r="D51" s="206">
        <v>3850</v>
      </c>
      <c r="E51" s="206">
        <v>2000</v>
      </c>
      <c r="F51" s="206">
        <v>2000</v>
      </c>
      <c r="G51" s="206"/>
      <c r="H51" s="206">
        <v>0</v>
      </c>
      <c r="I51" s="206"/>
      <c r="J51" s="206"/>
      <c r="K51" s="25">
        <f t="shared" si="1"/>
        <v>-2000</v>
      </c>
      <c r="L51" s="204"/>
      <c r="M51" s="204"/>
      <c r="N51" s="204"/>
      <c r="O51" s="65"/>
    </row>
    <row r="52" spans="1:15" ht="15">
      <c r="A52" s="209" t="s">
        <v>77</v>
      </c>
      <c r="B52" s="214"/>
      <c r="C52" s="212" t="s">
        <v>20</v>
      </c>
      <c r="D52" s="211">
        <f>SUM(D53:D59)</f>
        <v>19650</v>
      </c>
      <c r="E52" s="211">
        <f aca="true" t="shared" si="8" ref="E52:J52">SUM(E53:E59)</f>
        <v>12800</v>
      </c>
      <c r="F52" s="211">
        <f t="shared" si="8"/>
        <v>12800</v>
      </c>
      <c r="G52" s="211">
        <f t="shared" si="8"/>
        <v>0</v>
      </c>
      <c r="H52" s="211">
        <f t="shared" si="8"/>
        <v>12700</v>
      </c>
      <c r="I52" s="211">
        <f t="shared" si="8"/>
        <v>0</v>
      </c>
      <c r="J52" s="211">
        <f t="shared" si="8"/>
        <v>0</v>
      </c>
      <c r="K52" s="26">
        <f t="shared" si="1"/>
        <v>-100</v>
      </c>
      <c r="L52" s="204"/>
      <c r="M52" s="204"/>
      <c r="N52" s="204"/>
      <c r="O52" s="65"/>
    </row>
    <row r="53" spans="1:15" ht="15">
      <c r="A53" s="35" t="s">
        <v>77</v>
      </c>
      <c r="B53" s="34" t="s">
        <v>78</v>
      </c>
      <c r="C53" s="34" t="s">
        <v>79</v>
      </c>
      <c r="D53" s="36"/>
      <c r="E53" s="36"/>
      <c r="F53" s="36"/>
      <c r="G53" s="36"/>
      <c r="H53" s="36"/>
      <c r="I53" s="36"/>
      <c r="J53" s="36"/>
      <c r="K53" s="25">
        <f t="shared" si="1"/>
        <v>0</v>
      </c>
      <c r="L53" s="204"/>
      <c r="M53" s="204"/>
      <c r="N53" s="204"/>
      <c r="O53" s="65"/>
    </row>
    <row r="54" spans="1:15" ht="15">
      <c r="A54" s="35" t="s">
        <v>150</v>
      </c>
      <c r="B54" s="205">
        <v>1554</v>
      </c>
      <c r="C54" s="34" t="s">
        <v>120</v>
      </c>
      <c r="D54" s="36"/>
      <c r="E54" s="36"/>
      <c r="F54" s="36"/>
      <c r="G54" s="36"/>
      <c r="H54" s="36"/>
      <c r="I54" s="36"/>
      <c r="J54" s="36"/>
      <c r="K54" s="25">
        <f t="shared" si="1"/>
        <v>0</v>
      </c>
      <c r="L54" s="204"/>
      <c r="M54" s="204"/>
      <c r="N54" s="204"/>
      <c r="O54" s="65"/>
    </row>
    <row r="55" spans="1:15" ht="15">
      <c r="A55" s="35" t="s">
        <v>77</v>
      </c>
      <c r="B55" s="34" t="s">
        <v>42</v>
      </c>
      <c r="C55" s="34" t="s">
        <v>483</v>
      </c>
      <c r="D55" s="36">
        <v>550</v>
      </c>
      <c r="E55" s="36">
        <v>700</v>
      </c>
      <c r="F55" s="36">
        <v>700</v>
      </c>
      <c r="G55" s="36"/>
      <c r="H55" s="36">
        <v>700</v>
      </c>
      <c r="I55" s="36"/>
      <c r="J55" s="36"/>
      <c r="K55" s="25">
        <f t="shared" si="1"/>
        <v>0</v>
      </c>
      <c r="L55" s="204"/>
      <c r="M55" s="204"/>
      <c r="N55" s="204"/>
      <c r="O55" s="65"/>
    </row>
    <row r="56" spans="1:15" ht="15">
      <c r="A56" s="35" t="s">
        <v>77</v>
      </c>
      <c r="B56" s="34" t="s">
        <v>62</v>
      </c>
      <c r="C56" s="34" t="s">
        <v>63</v>
      </c>
      <c r="D56" s="36">
        <v>19000</v>
      </c>
      <c r="E56" s="36">
        <v>12000</v>
      </c>
      <c r="F56" s="36">
        <v>12000</v>
      </c>
      <c r="G56" s="36"/>
      <c r="H56" s="36">
        <v>12000</v>
      </c>
      <c r="I56" s="36"/>
      <c r="J56" s="36"/>
      <c r="K56" s="25">
        <f t="shared" si="1"/>
        <v>0</v>
      </c>
      <c r="L56" s="204"/>
      <c r="M56" s="204"/>
      <c r="N56" s="204"/>
      <c r="O56" s="65"/>
    </row>
    <row r="57" spans="1:15" ht="15">
      <c r="A57" s="35" t="s">
        <v>150</v>
      </c>
      <c r="B57" s="34" t="s">
        <v>81</v>
      </c>
      <c r="C57" s="34" t="s">
        <v>82</v>
      </c>
      <c r="D57" s="36"/>
      <c r="E57" s="36"/>
      <c r="F57" s="36"/>
      <c r="G57" s="36"/>
      <c r="H57" s="36"/>
      <c r="I57" s="36"/>
      <c r="J57" s="36"/>
      <c r="K57" s="25">
        <f t="shared" si="1"/>
        <v>0</v>
      </c>
      <c r="L57" s="204"/>
      <c r="M57" s="204"/>
      <c r="N57" s="204"/>
      <c r="O57" s="65"/>
    </row>
    <row r="58" spans="1:15" ht="15">
      <c r="A58" s="35" t="s">
        <v>150</v>
      </c>
      <c r="B58" s="34" t="s">
        <v>52</v>
      </c>
      <c r="C58" s="34" t="s">
        <v>344</v>
      </c>
      <c r="D58" s="36"/>
      <c r="E58" s="36"/>
      <c r="F58" s="36"/>
      <c r="G58" s="36"/>
      <c r="H58" s="36"/>
      <c r="I58" s="36"/>
      <c r="J58" s="36"/>
      <c r="K58" s="25">
        <f t="shared" si="1"/>
        <v>0</v>
      </c>
      <c r="L58" s="204"/>
      <c r="M58" s="204"/>
      <c r="N58" s="204"/>
      <c r="O58" s="65"/>
    </row>
    <row r="59" spans="1:15" ht="15">
      <c r="A59" s="35" t="s">
        <v>150</v>
      </c>
      <c r="B59" s="205">
        <v>6010</v>
      </c>
      <c r="C59" s="34" t="s">
        <v>69</v>
      </c>
      <c r="D59" s="36">
        <v>100</v>
      </c>
      <c r="E59" s="36">
        <v>100</v>
      </c>
      <c r="F59" s="36">
        <v>100</v>
      </c>
      <c r="G59" s="36"/>
      <c r="H59" s="36"/>
      <c r="I59" s="36"/>
      <c r="J59" s="36"/>
      <c r="K59" s="25">
        <f t="shared" si="1"/>
        <v>-100</v>
      </c>
      <c r="L59" s="204"/>
      <c r="M59" s="204"/>
      <c r="N59" s="204"/>
      <c r="O59" s="65"/>
    </row>
    <row r="60" spans="1:15" ht="15">
      <c r="A60" s="209" t="s">
        <v>80</v>
      </c>
      <c r="B60" s="214"/>
      <c r="C60" s="212" t="s">
        <v>21</v>
      </c>
      <c r="D60" s="211">
        <f>SUM(D61:D67)</f>
        <v>768176</v>
      </c>
      <c r="E60" s="211">
        <f>SUM(E61:E67)</f>
        <v>787119</v>
      </c>
      <c r="F60" s="211">
        <f>SUM(F61:F67)</f>
        <v>793119</v>
      </c>
      <c r="G60" s="211">
        <f>SUM(G61:G67)</f>
        <v>0</v>
      </c>
      <c r="H60" s="211">
        <f>SUM(H61:H67)-H62-H63-H64</f>
        <v>835000</v>
      </c>
      <c r="I60" s="211">
        <f>SUM(I61:I67)-I62-I63-I64</f>
        <v>0</v>
      </c>
      <c r="J60" s="211">
        <f>SUM(J61:J67)-J62-J63-J64</f>
        <v>0</v>
      </c>
      <c r="K60" s="26">
        <f t="shared" si="1"/>
        <v>41881</v>
      </c>
      <c r="L60" s="204"/>
      <c r="M60" s="204">
        <v>835000</v>
      </c>
      <c r="N60" s="204">
        <v>292310</v>
      </c>
      <c r="O60" s="65"/>
    </row>
    <row r="61" spans="1:15" ht="15">
      <c r="A61" s="35" t="s">
        <v>80</v>
      </c>
      <c r="B61" s="34" t="s">
        <v>57</v>
      </c>
      <c r="C61" s="34" t="s">
        <v>58</v>
      </c>
      <c r="D61" s="206">
        <v>613398</v>
      </c>
      <c r="E61" s="206">
        <v>787119</v>
      </c>
      <c r="F61" s="206">
        <v>793119</v>
      </c>
      <c r="G61" s="206"/>
      <c r="H61" s="206">
        <v>835000</v>
      </c>
      <c r="I61" s="206"/>
      <c r="J61" s="206"/>
      <c r="K61" s="25">
        <f t="shared" si="1"/>
        <v>41881</v>
      </c>
      <c r="L61" s="204"/>
      <c r="M61" s="204"/>
      <c r="N61" s="204"/>
      <c r="O61" s="65"/>
    </row>
    <row r="62" spans="1:15" ht="15">
      <c r="A62" s="35"/>
      <c r="B62" s="216"/>
      <c r="C62" s="216" t="s">
        <v>524</v>
      </c>
      <c r="D62" s="217"/>
      <c r="E62" s="217"/>
      <c r="F62" s="217"/>
      <c r="G62" s="217"/>
      <c r="H62" s="217">
        <v>540000</v>
      </c>
      <c r="I62" s="217"/>
      <c r="J62" s="217"/>
      <c r="K62" s="218"/>
      <c r="L62" s="204"/>
      <c r="M62" s="204"/>
      <c r="N62" s="204"/>
      <c r="O62" s="65"/>
    </row>
    <row r="63" spans="1:15" ht="15">
      <c r="A63" s="35"/>
      <c r="B63" s="216"/>
      <c r="C63" s="216" t="s">
        <v>525</v>
      </c>
      <c r="D63" s="217"/>
      <c r="E63" s="217"/>
      <c r="F63" s="217"/>
      <c r="G63" s="217"/>
      <c r="H63" s="217">
        <v>90000</v>
      </c>
      <c r="I63" s="217"/>
      <c r="J63" s="217"/>
      <c r="K63" s="218"/>
      <c r="L63" s="204"/>
      <c r="M63" s="204"/>
      <c r="N63" s="204"/>
      <c r="O63" s="65"/>
    </row>
    <row r="64" spans="1:15" ht="15">
      <c r="A64" s="35"/>
      <c r="B64" s="216"/>
      <c r="C64" s="216" t="s">
        <v>526</v>
      </c>
      <c r="D64" s="217"/>
      <c r="E64" s="217"/>
      <c r="F64" s="217"/>
      <c r="G64" s="217"/>
      <c r="H64" s="217">
        <v>205000</v>
      </c>
      <c r="I64" s="217"/>
      <c r="J64" s="217"/>
      <c r="K64" s="218"/>
      <c r="L64" s="204"/>
      <c r="M64" s="204"/>
      <c r="N64" s="204"/>
      <c r="O64" s="65"/>
    </row>
    <row r="65" spans="1:15" ht="15">
      <c r="A65" s="35" t="s">
        <v>149</v>
      </c>
      <c r="B65" s="34" t="s">
        <v>62</v>
      </c>
      <c r="C65" s="34" t="s">
        <v>63</v>
      </c>
      <c r="D65" s="206"/>
      <c r="E65" s="206"/>
      <c r="F65" s="206"/>
      <c r="G65" s="206"/>
      <c r="H65" s="206"/>
      <c r="I65" s="206"/>
      <c r="J65" s="206"/>
      <c r="K65" s="25">
        <f t="shared" si="1"/>
        <v>0</v>
      </c>
      <c r="L65" s="204"/>
      <c r="M65" s="204"/>
      <c r="N65" s="204"/>
      <c r="O65" s="65"/>
    </row>
    <row r="66" spans="1:15" ht="15">
      <c r="A66" s="35" t="s">
        <v>80</v>
      </c>
      <c r="B66" s="34" t="s">
        <v>81</v>
      </c>
      <c r="C66" s="34" t="s">
        <v>82</v>
      </c>
      <c r="D66" s="206">
        <v>154778</v>
      </c>
      <c r="E66" s="206"/>
      <c r="F66" s="206"/>
      <c r="G66" s="206"/>
      <c r="H66" s="206"/>
      <c r="I66" s="206"/>
      <c r="J66" s="206"/>
      <c r="K66" s="25">
        <f t="shared" si="1"/>
        <v>0</v>
      </c>
      <c r="L66" s="204"/>
      <c r="M66" s="204"/>
      <c r="N66" s="204"/>
      <c r="O66" s="65"/>
    </row>
    <row r="67" spans="1:15" ht="15">
      <c r="A67" s="35" t="s">
        <v>149</v>
      </c>
      <c r="B67" s="34" t="s">
        <v>52</v>
      </c>
      <c r="C67" s="34" t="s">
        <v>344</v>
      </c>
      <c r="D67" s="206"/>
      <c r="E67" s="206"/>
      <c r="F67" s="206"/>
      <c r="G67" s="206"/>
      <c r="H67" s="206"/>
      <c r="I67" s="206"/>
      <c r="J67" s="206"/>
      <c r="K67" s="25">
        <f t="shared" si="1"/>
        <v>0</v>
      </c>
      <c r="L67" s="204"/>
      <c r="M67" s="204"/>
      <c r="N67" s="204"/>
      <c r="O67" s="65"/>
    </row>
    <row r="68" spans="1:15" ht="15">
      <c r="A68" s="209" t="s">
        <v>349</v>
      </c>
      <c r="B68" s="212"/>
      <c r="C68" s="212" t="s">
        <v>350</v>
      </c>
      <c r="D68" s="203">
        <f>D69+D70</f>
        <v>0</v>
      </c>
      <c r="E68" s="203">
        <f>E69+E70</f>
        <v>0</v>
      </c>
      <c r="F68" s="203">
        <f>F69+F70</f>
        <v>0</v>
      </c>
      <c r="G68" s="203">
        <f>G69+G70</f>
        <v>0</v>
      </c>
      <c r="H68" s="203">
        <f>H69+H70</f>
        <v>50000</v>
      </c>
      <c r="I68" s="203">
        <f>I70+I69</f>
        <v>0</v>
      </c>
      <c r="J68" s="203">
        <f>J70+J69</f>
        <v>0</v>
      </c>
      <c r="K68" s="26">
        <f t="shared" si="1"/>
        <v>50000</v>
      </c>
      <c r="L68" s="204"/>
      <c r="M68" s="204"/>
      <c r="N68" s="204"/>
      <c r="O68" s="65"/>
    </row>
    <row r="69" spans="1:15" ht="15">
      <c r="A69" s="35" t="s">
        <v>349</v>
      </c>
      <c r="B69" s="205">
        <v>4528</v>
      </c>
      <c r="C69" s="34" t="s">
        <v>73</v>
      </c>
      <c r="D69" s="206"/>
      <c r="E69" s="206"/>
      <c r="F69" s="206"/>
      <c r="G69" s="206"/>
      <c r="H69" s="206"/>
      <c r="I69" s="206"/>
      <c r="J69" s="206"/>
      <c r="K69" s="25">
        <f t="shared" si="1"/>
        <v>0</v>
      </c>
      <c r="L69" s="204"/>
      <c r="M69" s="204"/>
      <c r="N69" s="204"/>
      <c r="O69" s="65"/>
    </row>
    <row r="70" spans="1:15" ht="15">
      <c r="A70" s="35" t="s">
        <v>349</v>
      </c>
      <c r="B70" s="215">
        <v>4500</v>
      </c>
      <c r="C70" s="34" t="s">
        <v>84</v>
      </c>
      <c r="D70" s="206"/>
      <c r="E70" s="206"/>
      <c r="F70" s="206"/>
      <c r="G70" s="206"/>
      <c r="H70" s="206">
        <v>50000</v>
      </c>
      <c r="I70" s="206"/>
      <c r="J70" s="206"/>
      <c r="K70" s="25">
        <f t="shared" si="1"/>
        <v>50000</v>
      </c>
      <c r="L70" s="204"/>
      <c r="M70" s="204"/>
      <c r="N70" s="204"/>
      <c r="O70" s="65"/>
    </row>
    <row r="71" spans="1:15" ht="15">
      <c r="A71" s="209" t="s">
        <v>365</v>
      </c>
      <c r="B71" s="214"/>
      <c r="C71" s="212" t="s">
        <v>366</v>
      </c>
      <c r="D71" s="203">
        <f aca="true" t="shared" si="9" ref="D71:J71">SUM(D72:D74)</f>
        <v>93524</v>
      </c>
      <c r="E71" s="203">
        <f t="shared" si="9"/>
        <v>42750</v>
      </c>
      <c r="F71" s="203">
        <f t="shared" si="9"/>
        <v>42750</v>
      </c>
      <c r="G71" s="203">
        <f t="shared" si="9"/>
        <v>0</v>
      </c>
      <c r="H71" s="203">
        <f t="shared" si="9"/>
        <v>0</v>
      </c>
      <c r="I71" s="203">
        <f t="shared" si="9"/>
        <v>0</v>
      </c>
      <c r="J71" s="203">
        <f t="shared" si="9"/>
        <v>0</v>
      </c>
      <c r="K71" s="26">
        <f t="shared" si="1"/>
        <v>-42750</v>
      </c>
      <c r="L71" s="204"/>
      <c r="M71" s="204"/>
      <c r="N71" s="204"/>
      <c r="O71" s="65"/>
    </row>
    <row r="72" spans="1:15" ht="15">
      <c r="A72" s="35" t="s">
        <v>365</v>
      </c>
      <c r="B72" s="34" t="s">
        <v>57</v>
      </c>
      <c r="C72" s="34" t="s">
        <v>58</v>
      </c>
      <c r="D72" s="206">
        <v>93524</v>
      </c>
      <c r="E72" s="206">
        <v>42750</v>
      </c>
      <c r="F72" s="206">
        <v>42750</v>
      </c>
      <c r="G72" s="206"/>
      <c r="H72" s="206"/>
      <c r="I72" s="206"/>
      <c r="J72" s="206"/>
      <c r="K72" s="25">
        <f t="shared" si="1"/>
        <v>-42750</v>
      </c>
      <c r="L72" s="204"/>
      <c r="M72" s="204"/>
      <c r="N72" s="204"/>
      <c r="O72" s="65"/>
    </row>
    <row r="73" spans="1:15" ht="15">
      <c r="A73" s="35" t="s">
        <v>369</v>
      </c>
      <c r="B73" s="34" t="s">
        <v>64</v>
      </c>
      <c r="C73" s="34" t="s">
        <v>65</v>
      </c>
      <c r="D73" s="206"/>
      <c r="E73" s="206"/>
      <c r="F73" s="206"/>
      <c r="G73" s="206"/>
      <c r="H73" s="206"/>
      <c r="I73" s="206"/>
      <c r="J73" s="206"/>
      <c r="K73" s="25">
        <f aca="true" t="shared" si="10" ref="K73:K137">H73-F73</f>
        <v>0</v>
      </c>
      <c r="L73" s="204"/>
      <c r="M73" s="204"/>
      <c r="N73" s="204"/>
      <c r="O73" s="65"/>
    </row>
    <row r="74" spans="1:15" ht="15">
      <c r="A74" s="35" t="s">
        <v>370</v>
      </c>
      <c r="B74" s="34" t="s">
        <v>81</v>
      </c>
      <c r="C74" s="34" t="s">
        <v>82</v>
      </c>
      <c r="D74" s="206"/>
      <c r="E74" s="206"/>
      <c r="F74" s="206"/>
      <c r="G74" s="206"/>
      <c r="H74" s="206"/>
      <c r="I74" s="206"/>
      <c r="J74" s="206"/>
      <c r="K74" s="25">
        <f t="shared" si="10"/>
        <v>0</v>
      </c>
      <c r="L74" s="204"/>
      <c r="M74" s="204"/>
      <c r="N74" s="204"/>
      <c r="O74" s="65"/>
    </row>
    <row r="75" spans="1:15" ht="15">
      <c r="A75" s="209" t="s">
        <v>367</v>
      </c>
      <c r="B75" s="214"/>
      <c r="C75" s="212" t="s">
        <v>368</v>
      </c>
      <c r="D75" s="203">
        <f>SUM(D76:D78)</f>
        <v>13202</v>
      </c>
      <c r="E75" s="203">
        <f aca="true" t="shared" si="11" ref="E75:J75">SUM(E76:E78)</f>
        <v>21000</v>
      </c>
      <c r="F75" s="203">
        <f t="shared" si="11"/>
        <v>21000</v>
      </c>
      <c r="G75" s="203">
        <f t="shared" si="11"/>
        <v>0</v>
      </c>
      <c r="H75" s="203">
        <f t="shared" si="11"/>
        <v>25000</v>
      </c>
      <c r="I75" s="203">
        <f t="shared" si="11"/>
        <v>0</v>
      </c>
      <c r="J75" s="203">
        <f t="shared" si="11"/>
        <v>0</v>
      </c>
      <c r="K75" s="25">
        <f t="shared" si="10"/>
        <v>4000</v>
      </c>
      <c r="L75" s="204"/>
      <c r="M75" s="204"/>
      <c r="N75" s="204"/>
      <c r="O75" s="65"/>
    </row>
    <row r="76" spans="1:15" ht="15">
      <c r="A76" s="35" t="s">
        <v>367</v>
      </c>
      <c r="B76" s="34" t="s">
        <v>57</v>
      </c>
      <c r="C76" s="34" t="s">
        <v>58</v>
      </c>
      <c r="D76" s="206">
        <v>13202</v>
      </c>
      <c r="E76" s="206">
        <v>20000</v>
      </c>
      <c r="F76" s="206">
        <v>20000</v>
      </c>
      <c r="G76" s="206"/>
      <c r="H76" s="206">
        <v>20000</v>
      </c>
      <c r="I76" s="206"/>
      <c r="J76" s="206"/>
      <c r="K76" s="25">
        <f t="shared" si="10"/>
        <v>0</v>
      </c>
      <c r="L76" s="204"/>
      <c r="M76" s="204">
        <v>20000</v>
      </c>
      <c r="N76" s="204">
        <v>20000</v>
      </c>
      <c r="O76" s="65"/>
    </row>
    <row r="77" spans="1:15" ht="15">
      <c r="A77" s="35" t="s">
        <v>371</v>
      </c>
      <c r="B77" s="34" t="s">
        <v>64</v>
      </c>
      <c r="C77" s="34" t="s">
        <v>65</v>
      </c>
      <c r="D77" s="206"/>
      <c r="E77" s="206">
        <v>1000</v>
      </c>
      <c r="F77" s="206">
        <v>1000</v>
      </c>
      <c r="G77" s="206"/>
      <c r="H77" s="206"/>
      <c r="I77" s="206"/>
      <c r="J77" s="206"/>
      <c r="K77" s="25">
        <f t="shared" si="10"/>
        <v>-1000</v>
      </c>
      <c r="L77" s="204"/>
      <c r="M77" s="204"/>
      <c r="N77" s="204"/>
      <c r="O77" s="65"/>
    </row>
    <row r="78" spans="1:15" ht="15">
      <c r="A78" s="35" t="s">
        <v>372</v>
      </c>
      <c r="B78" s="34" t="s">
        <v>81</v>
      </c>
      <c r="C78" s="34" t="s">
        <v>510</v>
      </c>
      <c r="D78" s="206"/>
      <c r="E78" s="206"/>
      <c r="F78" s="206"/>
      <c r="G78" s="206"/>
      <c r="H78" s="206">
        <v>5000</v>
      </c>
      <c r="I78" s="206"/>
      <c r="J78" s="206"/>
      <c r="K78" s="25">
        <f t="shared" si="10"/>
        <v>5000</v>
      </c>
      <c r="L78" s="204"/>
      <c r="M78" s="204"/>
      <c r="N78" s="204"/>
      <c r="O78" s="65"/>
    </row>
    <row r="79" spans="1:15" ht="15">
      <c r="A79" s="209" t="s">
        <v>151</v>
      </c>
      <c r="B79" s="212"/>
      <c r="C79" s="212" t="s">
        <v>83</v>
      </c>
      <c r="D79" s="211">
        <f>SUM(D80:D84)</f>
        <v>147372</v>
      </c>
      <c r="E79" s="211">
        <f aca="true" t="shared" si="12" ref="E79:J79">SUM(E80:E84)</f>
        <v>105776</v>
      </c>
      <c r="F79" s="211">
        <f t="shared" si="12"/>
        <v>105776</v>
      </c>
      <c r="G79" s="211">
        <f t="shared" si="12"/>
        <v>0</v>
      </c>
      <c r="H79" s="211">
        <f t="shared" si="12"/>
        <v>17400</v>
      </c>
      <c r="I79" s="211">
        <f t="shared" si="12"/>
        <v>0</v>
      </c>
      <c r="J79" s="211">
        <f t="shared" si="12"/>
        <v>0</v>
      </c>
      <c r="K79" s="26">
        <f t="shared" si="10"/>
        <v>-88376</v>
      </c>
      <c r="L79" s="204"/>
      <c r="M79" s="204"/>
      <c r="N79" s="204"/>
      <c r="O79" s="65"/>
    </row>
    <row r="80" spans="1:15" ht="15">
      <c r="A80" s="209" t="s">
        <v>151</v>
      </c>
      <c r="B80" s="34" t="s">
        <v>57</v>
      </c>
      <c r="C80" s="34" t="s">
        <v>58</v>
      </c>
      <c r="D80" s="36">
        <v>142457</v>
      </c>
      <c r="E80" s="36">
        <v>102511</v>
      </c>
      <c r="F80" s="36">
        <v>102511</v>
      </c>
      <c r="G80" s="36"/>
      <c r="H80" s="36">
        <v>14400</v>
      </c>
      <c r="I80" s="36"/>
      <c r="J80" s="36"/>
      <c r="K80" s="25">
        <f t="shared" si="10"/>
        <v>-88111</v>
      </c>
      <c r="L80" s="204"/>
      <c r="M80" s="204">
        <v>14400</v>
      </c>
      <c r="N80" s="204">
        <v>14400</v>
      </c>
      <c r="O80" s="65"/>
    </row>
    <row r="81" spans="1:15" ht="15">
      <c r="A81" s="35" t="s">
        <v>151</v>
      </c>
      <c r="B81" s="205">
        <v>4528</v>
      </c>
      <c r="C81" s="34" t="s">
        <v>73</v>
      </c>
      <c r="D81" s="36"/>
      <c r="E81" s="36"/>
      <c r="F81" s="36"/>
      <c r="G81" s="36"/>
      <c r="H81" s="36"/>
      <c r="I81" s="36"/>
      <c r="J81" s="36"/>
      <c r="K81" s="25">
        <f t="shared" si="10"/>
        <v>0</v>
      </c>
      <c r="L81" s="204"/>
      <c r="M81" s="204"/>
      <c r="N81" s="204"/>
      <c r="O81" s="65"/>
    </row>
    <row r="82" spans="1:15" ht="15">
      <c r="A82" s="35" t="s">
        <v>151</v>
      </c>
      <c r="B82" s="34" t="s">
        <v>64</v>
      </c>
      <c r="C82" s="34" t="s">
        <v>65</v>
      </c>
      <c r="D82" s="36">
        <v>1265</v>
      </c>
      <c r="E82" s="36">
        <v>1265</v>
      </c>
      <c r="F82" s="36">
        <v>1265</v>
      </c>
      <c r="G82" s="36"/>
      <c r="H82" s="36"/>
      <c r="I82" s="36"/>
      <c r="J82" s="36"/>
      <c r="K82" s="25">
        <f t="shared" si="10"/>
        <v>-1265</v>
      </c>
      <c r="L82" s="204"/>
      <c r="M82" s="204"/>
      <c r="N82" s="204"/>
      <c r="O82" s="65"/>
    </row>
    <row r="83" spans="1:15" ht="15">
      <c r="A83" s="35" t="s">
        <v>151</v>
      </c>
      <c r="B83" s="34" t="s">
        <v>81</v>
      </c>
      <c r="C83" s="34" t="s">
        <v>511</v>
      </c>
      <c r="D83" s="36">
        <v>3650</v>
      </c>
      <c r="E83" s="36">
        <v>2000</v>
      </c>
      <c r="F83" s="36">
        <v>2000</v>
      </c>
      <c r="G83" s="36"/>
      <c r="H83" s="36">
        <v>3000</v>
      </c>
      <c r="I83" s="36"/>
      <c r="J83" s="36"/>
      <c r="K83" s="25">
        <f t="shared" si="10"/>
        <v>1000</v>
      </c>
      <c r="L83" s="204"/>
      <c r="M83" s="204"/>
      <c r="N83" s="204"/>
      <c r="O83" s="65"/>
    </row>
    <row r="84" spans="1:15" ht="15">
      <c r="A84" s="35" t="s">
        <v>151</v>
      </c>
      <c r="B84" s="34" t="s">
        <v>52</v>
      </c>
      <c r="C84" s="34" t="s">
        <v>344</v>
      </c>
      <c r="D84" s="36"/>
      <c r="E84" s="36"/>
      <c r="F84" s="36"/>
      <c r="G84" s="36"/>
      <c r="H84" s="36"/>
      <c r="I84" s="36"/>
      <c r="J84" s="36"/>
      <c r="K84" s="25">
        <f t="shared" si="10"/>
        <v>0</v>
      </c>
      <c r="L84" s="204"/>
      <c r="M84" s="204"/>
      <c r="N84" s="204"/>
      <c r="O84" s="65"/>
    </row>
    <row r="85" spans="1:15" ht="15">
      <c r="A85" s="209" t="s">
        <v>85</v>
      </c>
      <c r="B85" s="214"/>
      <c r="C85" s="212" t="s">
        <v>484</v>
      </c>
      <c r="D85" s="211">
        <f aca="true" t="shared" si="13" ref="D85:J85">SUM(D86:D98)</f>
        <v>95823</v>
      </c>
      <c r="E85" s="211">
        <f t="shared" si="13"/>
        <v>127266</v>
      </c>
      <c r="F85" s="211">
        <f t="shared" si="13"/>
        <v>182266</v>
      </c>
      <c r="G85" s="211">
        <f t="shared" si="13"/>
        <v>0</v>
      </c>
      <c r="H85" s="211">
        <f t="shared" si="13"/>
        <v>176000</v>
      </c>
      <c r="I85" s="211">
        <f t="shared" si="13"/>
        <v>0</v>
      </c>
      <c r="J85" s="211">
        <f t="shared" si="13"/>
        <v>0</v>
      </c>
      <c r="K85" s="26">
        <f t="shared" si="10"/>
        <v>-6266</v>
      </c>
      <c r="L85" s="204"/>
      <c r="M85" s="204"/>
      <c r="N85" s="204"/>
      <c r="O85" s="65"/>
    </row>
    <row r="86" spans="1:15" ht="15">
      <c r="A86" s="35" t="s">
        <v>152</v>
      </c>
      <c r="B86" s="215">
        <v>1551</v>
      </c>
      <c r="C86" s="34" t="s">
        <v>58</v>
      </c>
      <c r="D86" s="36">
        <v>9420</v>
      </c>
      <c r="E86" s="36">
        <v>18000</v>
      </c>
      <c r="F86" s="36">
        <v>93000</v>
      </c>
      <c r="G86" s="36"/>
      <c r="H86" s="36">
        <v>150000</v>
      </c>
      <c r="I86" s="36"/>
      <c r="J86" s="36"/>
      <c r="K86" s="25">
        <f t="shared" si="10"/>
        <v>57000</v>
      </c>
      <c r="L86" s="204"/>
      <c r="M86" s="204">
        <v>150000</v>
      </c>
      <c r="N86" s="204">
        <v>150000</v>
      </c>
      <c r="O86" s="65"/>
    </row>
    <row r="87" spans="1:15" ht="15">
      <c r="A87" s="35" t="s">
        <v>152</v>
      </c>
      <c r="B87" s="215">
        <v>4139</v>
      </c>
      <c r="C87" s="34" t="s">
        <v>59</v>
      </c>
      <c r="D87" s="206"/>
      <c r="E87" s="206"/>
      <c r="F87" s="206"/>
      <c r="G87" s="206"/>
      <c r="H87" s="206"/>
      <c r="I87" s="206"/>
      <c r="J87" s="206"/>
      <c r="K87" s="25">
        <f t="shared" si="10"/>
        <v>0</v>
      </c>
      <c r="L87" s="204"/>
      <c r="M87" s="204"/>
      <c r="N87" s="204"/>
      <c r="O87" s="65"/>
    </row>
    <row r="88" spans="1:15" ht="15">
      <c r="A88" s="35" t="s">
        <v>152</v>
      </c>
      <c r="B88" s="215">
        <v>4521</v>
      </c>
      <c r="C88" s="34" t="s">
        <v>411</v>
      </c>
      <c r="D88" s="206">
        <v>19450</v>
      </c>
      <c r="E88" s="206">
        <v>15000</v>
      </c>
      <c r="F88" s="206">
        <v>15000</v>
      </c>
      <c r="G88" s="206"/>
      <c r="H88" s="206"/>
      <c r="I88" s="206"/>
      <c r="J88" s="206"/>
      <c r="K88" s="25">
        <f t="shared" si="10"/>
        <v>-15000</v>
      </c>
      <c r="L88" s="204"/>
      <c r="M88" s="204"/>
      <c r="N88" s="204"/>
      <c r="O88" s="65"/>
    </row>
    <row r="89" spans="1:15" ht="15">
      <c r="A89" s="35" t="s">
        <v>85</v>
      </c>
      <c r="B89" s="207" t="s">
        <v>39</v>
      </c>
      <c r="C89" s="207" t="s">
        <v>40</v>
      </c>
      <c r="D89" s="206">
        <v>13300</v>
      </c>
      <c r="E89" s="206">
        <v>13300</v>
      </c>
      <c r="F89" s="206">
        <v>13300</v>
      </c>
      <c r="G89" s="206"/>
      <c r="H89" s="206"/>
      <c r="I89" s="206"/>
      <c r="J89" s="206"/>
      <c r="K89" s="25">
        <f t="shared" si="10"/>
        <v>-13300</v>
      </c>
      <c r="L89" s="204"/>
      <c r="M89" s="204"/>
      <c r="N89" s="204"/>
      <c r="O89" s="65"/>
    </row>
    <row r="90" spans="1:15" ht="15">
      <c r="A90" s="35" t="s">
        <v>85</v>
      </c>
      <c r="B90" s="207" t="s">
        <v>41</v>
      </c>
      <c r="C90" s="207" t="s">
        <v>345</v>
      </c>
      <c r="D90" s="206">
        <v>4530</v>
      </c>
      <c r="E90" s="206">
        <v>4530</v>
      </c>
      <c r="F90" s="206">
        <v>4530</v>
      </c>
      <c r="G90" s="206"/>
      <c r="H90" s="206"/>
      <c r="I90" s="206"/>
      <c r="J90" s="206"/>
      <c r="K90" s="25">
        <f t="shared" si="10"/>
        <v>-4530</v>
      </c>
      <c r="L90" s="204"/>
      <c r="M90" s="204"/>
      <c r="N90" s="204"/>
      <c r="O90" s="65"/>
    </row>
    <row r="91" spans="1:15" ht="15">
      <c r="A91" s="35" t="s">
        <v>152</v>
      </c>
      <c r="B91" s="34" t="s">
        <v>42</v>
      </c>
      <c r="C91" s="34" t="s">
        <v>483</v>
      </c>
      <c r="D91" s="206">
        <v>2200</v>
      </c>
      <c r="E91" s="206">
        <v>2356</v>
      </c>
      <c r="F91" s="206">
        <v>2356</v>
      </c>
      <c r="G91" s="206"/>
      <c r="H91" s="206"/>
      <c r="I91" s="206"/>
      <c r="J91" s="206"/>
      <c r="K91" s="25">
        <f t="shared" si="10"/>
        <v>-2356</v>
      </c>
      <c r="L91" s="204"/>
      <c r="M91" s="204"/>
      <c r="N91" s="204"/>
      <c r="O91" s="65"/>
    </row>
    <row r="92" spans="1:15" ht="15">
      <c r="A92" s="35" t="s">
        <v>85</v>
      </c>
      <c r="B92" s="34" t="s">
        <v>62</v>
      </c>
      <c r="C92" s="34" t="s">
        <v>63</v>
      </c>
      <c r="D92" s="206"/>
      <c r="E92" s="206"/>
      <c r="F92" s="206"/>
      <c r="G92" s="206"/>
      <c r="H92" s="206"/>
      <c r="I92" s="206"/>
      <c r="J92" s="206"/>
      <c r="K92" s="25">
        <f t="shared" si="10"/>
        <v>0</v>
      </c>
      <c r="L92" s="204"/>
      <c r="M92" s="204"/>
      <c r="N92" s="204"/>
      <c r="O92" s="65"/>
    </row>
    <row r="93" spans="1:15" ht="15">
      <c r="A93" s="35" t="s">
        <v>152</v>
      </c>
      <c r="B93" s="34" t="s">
        <v>64</v>
      </c>
      <c r="C93" s="34" t="s">
        <v>65</v>
      </c>
      <c r="D93" s="206">
        <v>23200</v>
      </c>
      <c r="E93" s="206">
        <v>46650</v>
      </c>
      <c r="F93" s="206">
        <v>26650</v>
      </c>
      <c r="G93" s="206"/>
      <c r="H93" s="206">
        <v>6000</v>
      </c>
      <c r="I93" s="206"/>
      <c r="J93" s="206"/>
      <c r="K93" s="25">
        <f t="shared" si="10"/>
        <v>-20650</v>
      </c>
      <c r="L93" s="204"/>
      <c r="M93" s="204"/>
      <c r="N93" s="204"/>
      <c r="O93" s="65"/>
    </row>
    <row r="94" spans="1:15" ht="15">
      <c r="A94" s="35" t="s">
        <v>152</v>
      </c>
      <c r="B94" s="34" t="s">
        <v>81</v>
      </c>
      <c r="C94" s="34" t="s">
        <v>82</v>
      </c>
      <c r="D94" s="206">
        <v>16803</v>
      </c>
      <c r="E94" s="206">
        <v>12000</v>
      </c>
      <c r="F94" s="206">
        <v>12000</v>
      </c>
      <c r="G94" s="206"/>
      <c r="H94" s="206"/>
      <c r="I94" s="206"/>
      <c r="J94" s="206"/>
      <c r="K94" s="25">
        <f t="shared" si="10"/>
        <v>-12000</v>
      </c>
      <c r="L94" s="204"/>
      <c r="M94" s="204"/>
      <c r="N94" s="204"/>
      <c r="O94" s="65"/>
    </row>
    <row r="95" spans="1:15" ht="15">
      <c r="A95" s="35" t="s">
        <v>85</v>
      </c>
      <c r="B95" s="34" t="s">
        <v>49</v>
      </c>
      <c r="C95" s="34" t="s">
        <v>343</v>
      </c>
      <c r="D95" s="206">
        <v>320</v>
      </c>
      <c r="E95" s="206">
        <v>4830</v>
      </c>
      <c r="F95" s="206">
        <v>4830</v>
      </c>
      <c r="G95" s="206"/>
      <c r="H95" s="206">
        <v>6000</v>
      </c>
      <c r="I95" s="206"/>
      <c r="J95" s="206"/>
      <c r="K95" s="25">
        <f t="shared" si="10"/>
        <v>1170</v>
      </c>
      <c r="L95" s="204"/>
      <c r="M95" s="204"/>
      <c r="N95" s="204"/>
      <c r="O95" s="65"/>
    </row>
    <row r="96" spans="1:15" ht="15">
      <c r="A96" s="35" t="s">
        <v>152</v>
      </c>
      <c r="B96" s="205">
        <v>5515</v>
      </c>
      <c r="C96" s="34" t="s">
        <v>344</v>
      </c>
      <c r="D96" s="206">
        <v>4300</v>
      </c>
      <c r="E96" s="206">
        <v>4300</v>
      </c>
      <c r="F96" s="206">
        <v>4300</v>
      </c>
      <c r="G96" s="206"/>
      <c r="H96" s="206">
        <v>14000</v>
      </c>
      <c r="I96" s="206"/>
      <c r="J96" s="206"/>
      <c r="K96" s="25">
        <f t="shared" si="10"/>
        <v>9700</v>
      </c>
      <c r="L96" s="204"/>
      <c r="M96" s="204">
        <v>10000</v>
      </c>
      <c r="N96" s="204">
        <v>10000</v>
      </c>
      <c r="O96" s="65"/>
    </row>
    <row r="97" spans="1:15" ht="15">
      <c r="A97" s="35" t="s">
        <v>152</v>
      </c>
      <c r="B97" s="34" t="s">
        <v>53</v>
      </c>
      <c r="C97" s="34" t="s">
        <v>54</v>
      </c>
      <c r="D97" s="206">
        <v>800</v>
      </c>
      <c r="E97" s="206">
        <v>800</v>
      </c>
      <c r="F97" s="206">
        <v>800</v>
      </c>
      <c r="G97" s="206"/>
      <c r="H97" s="206"/>
      <c r="I97" s="206"/>
      <c r="J97" s="206"/>
      <c r="K97" s="25">
        <f t="shared" si="10"/>
        <v>-800</v>
      </c>
      <c r="L97" s="204"/>
      <c r="M97" s="204"/>
      <c r="N97" s="204"/>
      <c r="O97" s="65"/>
    </row>
    <row r="98" spans="1:15" ht="15">
      <c r="A98" s="35" t="s">
        <v>152</v>
      </c>
      <c r="B98" s="34" t="s">
        <v>87</v>
      </c>
      <c r="C98" s="34" t="s">
        <v>88</v>
      </c>
      <c r="D98" s="206">
        <v>1500</v>
      </c>
      <c r="E98" s="206">
        <v>5500</v>
      </c>
      <c r="F98" s="206">
        <v>5500</v>
      </c>
      <c r="G98" s="206"/>
      <c r="H98" s="206"/>
      <c r="I98" s="206"/>
      <c r="J98" s="206"/>
      <c r="K98" s="25">
        <f t="shared" si="10"/>
        <v>-5500</v>
      </c>
      <c r="L98" s="204"/>
      <c r="M98" s="204"/>
      <c r="N98" s="204"/>
      <c r="O98" s="65"/>
    </row>
    <row r="99" spans="1:15" ht="15">
      <c r="A99" s="209" t="s">
        <v>86</v>
      </c>
      <c r="B99" s="214"/>
      <c r="C99" s="212" t="s">
        <v>22</v>
      </c>
      <c r="D99" s="211">
        <f aca="true" t="shared" si="14" ref="D99:J99">SUM(D100:D107)</f>
        <v>8933</v>
      </c>
      <c r="E99" s="211">
        <f t="shared" si="14"/>
        <v>10500</v>
      </c>
      <c r="F99" s="211">
        <f t="shared" si="14"/>
        <v>10500</v>
      </c>
      <c r="G99" s="211">
        <f t="shared" si="14"/>
        <v>0</v>
      </c>
      <c r="H99" s="211">
        <f t="shared" si="14"/>
        <v>10500</v>
      </c>
      <c r="I99" s="211">
        <f t="shared" si="14"/>
        <v>0</v>
      </c>
      <c r="J99" s="211">
        <f t="shared" si="14"/>
        <v>0</v>
      </c>
      <c r="K99" s="26">
        <f t="shared" si="10"/>
        <v>0</v>
      </c>
      <c r="L99" s="204"/>
      <c r="M99" s="204"/>
      <c r="N99" s="204"/>
      <c r="O99" s="65"/>
    </row>
    <row r="100" spans="1:15" ht="15">
      <c r="A100" s="35" t="s">
        <v>159</v>
      </c>
      <c r="B100" s="205">
        <v>5500</v>
      </c>
      <c r="C100" s="34" t="s">
        <v>43</v>
      </c>
      <c r="D100" s="206"/>
      <c r="E100" s="206"/>
      <c r="F100" s="206"/>
      <c r="G100" s="206"/>
      <c r="H100" s="206"/>
      <c r="I100" s="206"/>
      <c r="J100" s="206"/>
      <c r="K100" s="25">
        <f t="shared" si="10"/>
        <v>0</v>
      </c>
      <c r="L100" s="204"/>
      <c r="M100" s="204"/>
      <c r="N100" s="204"/>
      <c r="O100" s="65"/>
    </row>
    <row r="101" spans="1:15" ht="15">
      <c r="A101" s="35" t="s">
        <v>159</v>
      </c>
      <c r="B101" s="34" t="s">
        <v>62</v>
      </c>
      <c r="C101" s="34" t="s">
        <v>63</v>
      </c>
      <c r="D101" s="206"/>
      <c r="E101" s="206"/>
      <c r="F101" s="206"/>
      <c r="G101" s="206"/>
      <c r="H101" s="206"/>
      <c r="I101" s="206"/>
      <c r="J101" s="206"/>
      <c r="K101" s="25">
        <f t="shared" si="10"/>
        <v>0</v>
      </c>
      <c r="L101" s="204"/>
      <c r="M101" s="204"/>
      <c r="N101" s="204"/>
      <c r="O101" s="65"/>
    </row>
    <row r="102" spans="1:15" ht="15">
      <c r="A102" s="35" t="s">
        <v>159</v>
      </c>
      <c r="B102" s="34" t="s">
        <v>64</v>
      </c>
      <c r="C102" s="34" t="s">
        <v>65</v>
      </c>
      <c r="D102" s="206"/>
      <c r="E102" s="206"/>
      <c r="F102" s="206"/>
      <c r="G102" s="206"/>
      <c r="H102" s="206"/>
      <c r="I102" s="206"/>
      <c r="J102" s="206"/>
      <c r="K102" s="25">
        <f t="shared" si="10"/>
        <v>0</v>
      </c>
      <c r="L102" s="204"/>
      <c r="M102" s="204"/>
      <c r="N102" s="204"/>
      <c r="O102" s="65"/>
    </row>
    <row r="103" spans="1:15" ht="15">
      <c r="A103" s="35" t="s">
        <v>86</v>
      </c>
      <c r="B103" s="34" t="s">
        <v>81</v>
      </c>
      <c r="C103" s="34" t="s">
        <v>82</v>
      </c>
      <c r="D103" s="206">
        <v>8933</v>
      </c>
      <c r="E103" s="206">
        <v>10500</v>
      </c>
      <c r="F103" s="206">
        <v>10500</v>
      </c>
      <c r="G103" s="206"/>
      <c r="H103" s="206">
        <v>10500</v>
      </c>
      <c r="I103" s="206"/>
      <c r="J103" s="206"/>
      <c r="K103" s="25">
        <f t="shared" si="10"/>
        <v>0</v>
      </c>
      <c r="L103" s="204"/>
      <c r="M103" s="204"/>
      <c r="N103" s="204"/>
      <c r="O103" s="65"/>
    </row>
    <row r="104" spans="1:15" ht="15">
      <c r="A104" s="35" t="s">
        <v>159</v>
      </c>
      <c r="B104" s="34" t="s">
        <v>50</v>
      </c>
      <c r="C104" s="34" t="s">
        <v>51</v>
      </c>
      <c r="D104" s="206"/>
      <c r="E104" s="206"/>
      <c r="F104" s="206"/>
      <c r="G104" s="206"/>
      <c r="H104" s="206"/>
      <c r="I104" s="206"/>
      <c r="J104" s="206"/>
      <c r="K104" s="25">
        <f t="shared" si="10"/>
        <v>0</v>
      </c>
      <c r="L104" s="204"/>
      <c r="M104" s="204"/>
      <c r="N104" s="204"/>
      <c r="O104" s="65"/>
    </row>
    <row r="105" spans="1:15" ht="15">
      <c r="A105" s="35" t="s">
        <v>159</v>
      </c>
      <c r="B105" s="34" t="s">
        <v>52</v>
      </c>
      <c r="C105" s="34" t="s">
        <v>344</v>
      </c>
      <c r="D105" s="206"/>
      <c r="E105" s="206"/>
      <c r="F105" s="206"/>
      <c r="G105" s="206"/>
      <c r="H105" s="206"/>
      <c r="I105" s="206"/>
      <c r="J105" s="206"/>
      <c r="K105" s="25">
        <f t="shared" si="10"/>
        <v>0</v>
      </c>
      <c r="L105" s="204"/>
      <c r="M105" s="204"/>
      <c r="N105" s="204"/>
      <c r="O105" s="65"/>
    </row>
    <row r="106" spans="1:15" ht="15">
      <c r="A106" s="35" t="s">
        <v>159</v>
      </c>
      <c r="B106" s="34" t="s">
        <v>53</v>
      </c>
      <c r="C106" s="34" t="s">
        <v>54</v>
      </c>
      <c r="D106" s="206"/>
      <c r="E106" s="206"/>
      <c r="F106" s="206"/>
      <c r="G106" s="206"/>
      <c r="H106" s="206"/>
      <c r="I106" s="206"/>
      <c r="J106" s="206"/>
      <c r="K106" s="25">
        <f t="shared" si="10"/>
        <v>0</v>
      </c>
      <c r="L106" s="204"/>
      <c r="M106" s="204"/>
      <c r="N106" s="204"/>
      <c r="O106" s="65"/>
    </row>
    <row r="107" spans="1:15" ht="15">
      <c r="A107" s="35" t="s">
        <v>86</v>
      </c>
      <c r="B107" s="34" t="s">
        <v>87</v>
      </c>
      <c r="C107" s="34" t="s">
        <v>88</v>
      </c>
      <c r="D107" s="206"/>
      <c r="E107" s="206"/>
      <c r="F107" s="206"/>
      <c r="G107" s="206"/>
      <c r="H107" s="206"/>
      <c r="I107" s="206"/>
      <c r="J107" s="206"/>
      <c r="K107" s="25">
        <f t="shared" si="10"/>
        <v>0</v>
      </c>
      <c r="L107" s="204"/>
      <c r="M107" s="204"/>
      <c r="N107" s="204"/>
      <c r="O107" s="65"/>
    </row>
    <row r="108" spans="1:15" ht="15">
      <c r="A108" s="209" t="s">
        <v>392</v>
      </c>
      <c r="B108" s="212"/>
      <c r="C108" s="212" t="s">
        <v>499</v>
      </c>
      <c r="D108" s="203">
        <f>SUM(D109:D115)-D112-D113</f>
        <v>52897</v>
      </c>
      <c r="E108" s="203">
        <f aca="true" t="shared" si="15" ref="E108:J108">SUM(E109:E115)-E112-E113</f>
        <v>100000</v>
      </c>
      <c r="F108" s="203">
        <f t="shared" si="15"/>
        <v>120000</v>
      </c>
      <c r="G108" s="203">
        <f t="shared" si="15"/>
        <v>0</v>
      </c>
      <c r="H108" s="203">
        <f t="shared" si="15"/>
        <v>160000</v>
      </c>
      <c r="I108" s="203">
        <f t="shared" si="15"/>
        <v>0</v>
      </c>
      <c r="J108" s="203">
        <f t="shared" si="15"/>
        <v>0</v>
      </c>
      <c r="K108" s="26">
        <f t="shared" si="10"/>
        <v>40000</v>
      </c>
      <c r="L108" s="204"/>
      <c r="M108" s="204"/>
      <c r="N108" s="204"/>
      <c r="O108" s="65"/>
    </row>
    <row r="109" spans="1:15" ht="15">
      <c r="A109" s="35" t="s">
        <v>392</v>
      </c>
      <c r="B109" s="207" t="s">
        <v>39</v>
      </c>
      <c r="C109" s="207" t="s">
        <v>40</v>
      </c>
      <c r="D109" s="206">
        <v>16320</v>
      </c>
      <c r="E109" s="206"/>
      <c r="F109" s="206">
        <v>7475</v>
      </c>
      <c r="G109" s="206"/>
      <c r="H109" s="206">
        <v>7475</v>
      </c>
      <c r="I109" s="206"/>
      <c r="J109" s="206"/>
      <c r="K109" s="25">
        <f t="shared" si="10"/>
        <v>0</v>
      </c>
      <c r="L109" s="204"/>
      <c r="M109" s="204"/>
      <c r="N109" s="204"/>
      <c r="O109" s="65"/>
    </row>
    <row r="110" spans="1:15" ht="15">
      <c r="A110" s="35" t="s">
        <v>392</v>
      </c>
      <c r="B110" s="207" t="s">
        <v>41</v>
      </c>
      <c r="C110" s="207" t="s">
        <v>345</v>
      </c>
      <c r="D110" s="206">
        <v>5521</v>
      </c>
      <c r="E110" s="206"/>
      <c r="F110" s="206">
        <v>2525</v>
      </c>
      <c r="G110" s="206"/>
      <c r="H110" s="206">
        <v>2525</v>
      </c>
      <c r="I110" s="206"/>
      <c r="J110" s="206"/>
      <c r="K110" s="25">
        <f t="shared" si="10"/>
        <v>0</v>
      </c>
      <c r="L110" s="204"/>
      <c r="M110" s="204"/>
      <c r="N110" s="204"/>
      <c r="O110" s="65"/>
    </row>
    <row r="111" spans="1:15" ht="15">
      <c r="A111" s="35" t="s">
        <v>392</v>
      </c>
      <c r="B111" s="34" t="s">
        <v>81</v>
      </c>
      <c r="C111" s="34" t="s">
        <v>82</v>
      </c>
      <c r="D111" s="206">
        <v>15450</v>
      </c>
      <c r="E111" s="206">
        <v>100000</v>
      </c>
      <c r="F111" s="206">
        <v>110000</v>
      </c>
      <c r="G111" s="206"/>
      <c r="H111" s="206">
        <v>150000</v>
      </c>
      <c r="I111" s="206"/>
      <c r="J111" s="206"/>
      <c r="K111" s="25">
        <f t="shared" si="10"/>
        <v>40000</v>
      </c>
      <c r="L111" s="204"/>
      <c r="M111" s="204"/>
      <c r="N111" s="204"/>
      <c r="O111" s="65"/>
    </row>
    <row r="112" spans="1:15" ht="15">
      <c r="A112" s="35"/>
      <c r="B112" s="34"/>
      <c r="C112" s="216" t="s">
        <v>509</v>
      </c>
      <c r="D112" s="217"/>
      <c r="E112" s="217">
        <v>100000</v>
      </c>
      <c r="F112" s="217">
        <v>100000</v>
      </c>
      <c r="G112" s="217"/>
      <c r="H112" s="217">
        <v>100000</v>
      </c>
      <c r="I112" s="217"/>
      <c r="J112" s="217"/>
      <c r="K112" s="218">
        <f t="shared" si="10"/>
        <v>0</v>
      </c>
      <c r="L112" s="204"/>
      <c r="M112" s="204"/>
      <c r="N112" s="204"/>
      <c r="O112" s="65"/>
    </row>
    <row r="113" spans="1:15" ht="15">
      <c r="A113" s="35"/>
      <c r="B113" s="34"/>
      <c r="C113" s="216" t="s">
        <v>527</v>
      </c>
      <c r="D113" s="217"/>
      <c r="E113" s="217"/>
      <c r="F113" s="217">
        <v>10000</v>
      </c>
      <c r="G113" s="217"/>
      <c r="H113" s="217">
        <v>50000</v>
      </c>
      <c r="I113" s="217"/>
      <c r="J113" s="217"/>
      <c r="K113" s="218">
        <f t="shared" si="10"/>
        <v>40000</v>
      </c>
      <c r="L113" s="204"/>
      <c r="M113" s="204"/>
      <c r="N113" s="204"/>
      <c r="O113" s="65"/>
    </row>
    <row r="114" spans="1:15" ht="15">
      <c r="A114" s="35" t="s">
        <v>392</v>
      </c>
      <c r="B114" s="34" t="s">
        <v>49</v>
      </c>
      <c r="C114" s="34" t="s">
        <v>343</v>
      </c>
      <c r="D114" s="206">
        <v>15606</v>
      </c>
      <c r="E114" s="206"/>
      <c r="F114" s="206"/>
      <c r="G114" s="206"/>
      <c r="H114" s="206"/>
      <c r="I114" s="206"/>
      <c r="J114" s="206"/>
      <c r="K114" s="25">
        <f t="shared" si="10"/>
        <v>0</v>
      </c>
      <c r="L114" s="204"/>
      <c r="M114" s="204"/>
      <c r="N114" s="204"/>
      <c r="O114" s="65"/>
    </row>
    <row r="115" spans="1:15" ht="15">
      <c r="A115" s="35" t="s">
        <v>392</v>
      </c>
      <c r="B115" s="205">
        <v>5515</v>
      </c>
      <c r="C115" s="34" t="s">
        <v>344</v>
      </c>
      <c r="D115" s="206"/>
      <c r="E115" s="206"/>
      <c r="F115" s="206"/>
      <c r="G115" s="206"/>
      <c r="H115" s="206"/>
      <c r="I115" s="206"/>
      <c r="J115" s="206"/>
      <c r="K115" s="25">
        <f t="shared" si="10"/>
        <v>0</v>
      </c>
      <c r="L115" s="204"/>
      <c r="M115" s="204"/>
      <c r="N115" s="204"/>
      <c r="O115" s="65"/>
    </row>
    <row r="116" spans="1:15" ht="15">
      <c r="A116" s="209" t="s">
        <v>89</v>
      </c>
      <c r="B116" s="214"/>
      <c r="C116" s="212" t="s">
        <v>23</v>
      </c>
      <c r="D116" s="211">
        <v>0</v>
      </c>
      <c r="E116" s="211">
        <v>0</v>
      </c>
      <c r="F116" s="211">
        <v>0</v>
      </c>
      <c r="G116" s="211">
        <v>0</v>
      </c>
      <c r="H116" s="211">
        <v>0</v>
      </c>
      <c r="I116" s="211">
        <v>0</v>
      </c>
      <c r="J116" s="211">
        <v>0</v>
      </c>
      <c r="K116" s="26">
        <f t="shared" si="10"/>
        <v>0</v>
      </c>
      <c r="L116" s="204"/>
      <c r="M116" s="204"/>
      <c r="N116" s="204"/>
      <c r="O116" s="65"/>
    </row>
    <row r="117" spans="1:15" ht="15">
      <c r="A117" s="35" t="s">
        <v>89</v>
      </c>
      <c r="B117" s="34" t="s">
        <v>81</v>
      </c>
      <c r="C117" s="34" t="s">
        <v>82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25">
        <f t="shared" si="10"/>
        <v>0</v>
      </c>
      <c r="L117" s="204"/>
      <c r="M117" s="204"/>
      <c r="N117" s="204"/>
      <c r="O117" s="65"/>
    </row>
    <row r="118" spans="1:15" ht="15">
      <c r="A118" s="209" t="s">
        <v>90</v>
      </c>
      <c r="B118" s="214"/>
      <c r="C118" s="212" t="s">
        <v>24</v>
      </c>
      <c r="D118" s="213">
        <f aca="true" t="shared" si="16" ref="D118:J118">D119+D120</f>
        <v>0</v>
      </c>
      <c r="E118" s="213">
        <f t="shared" si="16"/>
        <v>0</v>
      </c>
      <c r="F118" s="213">
        <f t="shared" si="16"/>
        <v>0</v>
      </c>
      <c r="G118" s="213">
        <f t="shared" si="16"/>
        <v>0</v>
      </c>
      <c r="H118" s="213">
        <f t="shared" si="16"/>
        <v>0</v>
      </c>
      <c r="I118" s="213">
        <f t="shared" si="16"/>
        <v>0</v>
      </c>
      <c r="J118" s="213">
        <f t="shared" si="16"/>
        <v>0</v>
      </c>
      <c r="K118" s="26">
        <f t="shared" si="10"/>
        <v>0</v>
      </c>
      <c r="L118" s="204"/>
      <c r="M118" s="204"/>
      <c r="N118" s="204"/>
      <c r="O118" s="65"/>
    </row>
    <row r="119" spans="1:15" ht="15">
      <c r="A119" s="35" t="s">
        <v>90</v>
      </c>
      <c r="B119" s="34" t="s">
        <v>81</v>
      </c>
      <c r="C119" s="34" t="s">
        <v>82</v>
      </c>
      <c r="D119" s="36"/>
      <c r="E119" s="36"/>
      <c r="F119" s="36"/>
      <c r="G119" s="36"/>
      <c r="H119" s="36"/>
      <c r="I119" s="36"/>
      <c r="J119" s="36"/>
      <c r="K119" s="25">
        <f t="shared" si="10"/>
        <v>0</v>
      </c>
      <c r="L119" s="204"/>
      <c r="M119" s="204"/>
      <c r="N119" s="204"/>
      <c r="O119" s="65"/>
    </row>
    <row r="120" spans="1:15" ht="15">
      <c r="A120" s="35" t="s">
        <v>90</v>
      </c>
      <c r="B120" s="34" t="s">
        <v>91</v>
      </c>
      <c r="C120" s="34" t="s">
        <v>92</v>
      </c>
      <c r="D120" s="36"/>
      <c r="E120" s="36"/>
      <c r="F120" s="36"/>
      <c r="G120" s="36"/>
      <c r="H120" s="36"/>
      <c r="I120" s="36"/>
      <c r="J120" s="36"/>
      <c r="K120" s="25">
        <f t="shared" si="10"/>
        <v>0</v>
      </c>
      <c r="L120" s="204"/>
      <c r="M120" s="204"/>
      <c r="N120" s="204"/>
      <c r="O120" s="65"/>
    </row>
    <row r="121" spans="1:15" ht="15">
      <c r="A121" s="209" t="s">
        <v>93</v>
      </c>
      <c r="B121" s="214"/>
      <c r="C121" s="212" t="s">
        <v>25</v>
      </c>
      <c r="D121" s="211">
        <f aca="true" t="shared" si="17" ref="D121:J121">SUM(D122:D128)</f>
        <v>0</v>
      </c>
      <c r="E121" s="211">
        <f t="shared" si="17"/>
        <v>0</v>
      </c>
      <c r="F121" s="211">
        <f t="shared" si="17"/>
        <v>0</v>
      </c>
      <c r="G121" s="211">
        <f t="shared" si="17"/>
        <v>0</v>
      </c>
      <c r="H121" s="211">
        <f t="shared" si="17"/>
        <v>0</v>
      </c>
      <c r="I121" s="211">
        <f t="shared" si="17"/>
        <v>0</v>
      </c>
      <c r="J121" s="211">
        <f t="shared" si="17"/>
        <v>0</v>
      </c>
      <c r="K121" s="26">
        <f t="shared" si="10"/>
        <v>0</v>
      </c>
      <c r="L121" s="204"/>
      <c r="M121" s="204"/>
      <c r="N121" s="204"/>
      <c r="O121" s="65"/>
    </row>
    <row r="122" spans="1:15" ht="15">
      <c r="A122" s="35" t="s">
        <v>161</v>
      </c>
      <c r="B122" s="205">
        <v>1554</v>
      </c>
      <c r="C122" s="34" t="s">
        <v>120</v>
      </c>
      <c r="D122" s="206"/>
      <c r="E122" s="206"/>
      <c r="F122" s="206"/>
      <c r="G122" s="206"/>
      <c r="H122" s="206"/>
      <c r="I122" s="206"/>
      <c r="J122" s="206"/>
      <c r="K122" s="25">
        <f t="shared" si="10"/>
        <v>0</v>
      </c>
      <c r="L122" s="204"/>
      <c r="M122" s="204"/>
      <c r="N122" s="204"/>
      <c r="O122" s="65"/>
    </row>
    <row r="123" spans="1:15" ht="15">
      <c r="A123" s="35" t="s">
        <v>93</v>
      </c>
      <c r="B123" s="205">
        <v>4139</v>
      </c>
      <c r="C123" s="34" t="s">
        <v>59</v>
      </c>
      <c r="D123" s="206"/>
      <c r="E123" s="206"/>
      <c r="F123" s="206"/>
      <c r="G123" s="206"/>
      <c r="H123" s="206"/>
      <c r="I123" s="206"/>
      <c r="J123" s="206"/>
      <c r="K123" s="25">
        <f t="shared" si="10"/>
        <v>0</v>
      </c>
      <c r="L123" s="204"/>
      <c r="M123" s="204"/>
      <c r="N123" s="204"/>
      <c r="O123" s="65"/>
    </row>
    <row r="124" spans="1:15" ht="15">
      <c r="A124" s="35" t="s">
        <v>161</v>
      </c>
      <c r="B124" s="215">
        <v>4500</v>
      </c>
      <c r="C124" s="34" t="s">
        <v>84</v>
      </c>
      <c r="D124" s="206"/>
      <c r="E124" s="206"/>
      <c r="F124" s="206"/>
      <c r="G124" s="206"/>
      <c r="H124" s="206"/>
      <c r="I124" s="206"/>
      <c r="J124" s="206"/>
      <c r="K124" s="25">
        <f t="shared" si="10"/>
        <v>0</v>
      </c>
      <c r="L124" s="204"/>
      <c r="M124" s="204"/>
      <c r="N124" s="204"/>
      <c r="O124" s="65"/>
    </row>
    <row r="125" spans="1:15" ht="15">
      <c r="A125" s="35" t="s">
        <v>161</v>
      </c>
      <c r="B125" s="205">
        <v>4528</v>
      </c>
      <c r="C125" s="34" t="s">
        <v>73</v>
      </c>
      <c r="D125" s="206"/>
      <c r="E125" s="206"/>
      <c r="F125" s="206"/>
      <c r="G125" s="206"/>
      <c r="H125" s="206"/>
      <c r="I125" s="206"/>
      <c r="J125" s="206"/>
      <c r="K125" s="25">
        <f t="shared" si="10"/>
        <v>0</v>
      </c>
      <c r="L125" s="204"/>
      <c r="M125" s="204"/>
      <c r="N125" s="204"/>
      <c r="O125" s="65"/>
    </row>
    <row r="126" spans="1:15" ht="15">
      <c r="A126" s="35" t="s">
        <v>93</v>
      </c>
      <c r="B126" s="34" t="s">
        <v>81</v>
      </c>
      <c r="C126" s="34" t="s">
        <v>82</v>
      </c>
      <c r="D126" s="206"/>
      <c r="E126" s="206"/>
      <c r="F126" s="206"/>
      <c r="G126" s="206"/>
      <c r="H126" s="206"/>
      <c r="I126" s="206"/>
      <c r="J126" s="206"/>
      <c r="K126" s="25">
        <f t="shared" si="10"/>
        <v>0</v>
      </c>
      <c r="L126" s="204"/>
      <c r="M126" s="204"/>
      <c r="N126" s="204"/>
      <c r="O126" s="65"/>
    </row>
    <row r="127" spans="1:15" ht="15">
      <c r="A127" s="35" t="s">
        <v>93</v>
      </c>
      <c r="B127" s="34" t="s">
        <v>52</v>
      </c>
      <c r="C127" s="34" t="s">
        <v>344</v>
      </c>
      <c r="D127" s="206"/>
      <c r="E127" s="206"/>
      <c r="F127" s="206"/>
      <c r="G127" s="206"/>
      <c r="H127" s="206"/>
      <c r="I127" s="206"/>
      <c r="J127" s="206"/>
      <c r="K127" s="25">
        <f t="shared" si="10"/>
        <v>0</v>
      </c>
      <c r="L127" s="204"/>
      <c r="M127" s="204"/>
      <c r="N127" s="204"/>
      <c r="O127" s="65"/>
    </row>
    <row r="128" spans="1:15" ht="15">
      <c r="A128" s="35" t="s">
        <v>161</v>
      </c>
      <c r="B128" s="34" t="s">
        <v>87</v>
      </c>
      <c r="C128" s="34" t="s">
        <v>88</v>
      </c>
      <c r="D128" s="206"/>
      <c r="E128" s="206"/>
      <c r="F128" s="206"/>
      <c r="G128" s="206"/>
      <c r="H128" s="206"/>
      <c r="I128" s="206"/>
      <c r="J128" s="206"/>
      <c r="K128" s="25">
        <f t="shared" si="10"/>
        <v>0</v>
      </c>
      <c r="L128" s="204"/>
      <c r="M128" s="204"/>
      <c r="N128" s="204"/>
      <c r="O128" s="65"/>
    </row>
    <row r="129" spans="1:15" ht="15">
      <c r="A129" s="209" t="s">
        <v>94</v>
      </c>
      <c r="B129" s="214"/>
      <c r="C129" s="212" t="s">
        <v>26</v>
      </c>
      <c r="D129" s="211">
        <f>SUM(D130:D138)</f>
        <v>741551</v>
      </c>
      <c r="E129" s="211">
        <f aca="true" t="shared" si="18" ref="E129:J129">SUM(E130:E138)</f>
        <v>212600</v>
      </c>
      <c r="F129" s="211">
        <f t="shared" si="18"/>
        <v>145000</v>
      </c>
      <c r="G129" s="211">
        <f t="shared" si="18"/>
        <v>0</v>
      </c>
      <c r="H129" s="211">
        <f t="shared" si="18"/>
        <v>265350</v>
      </c>
      <c r="I129" s="211">
        <f t="shared" si="18"/>
        <v>0</v>
      </c>
      <c r="J129" s="211">
        <f t="shared" si="18"/>
        <v>0</v>
      </c>
      <c r="K129" s="26">
        <f t="shared" si="10"/>
        <v>120350</v>
      </c>
      <c r="L129" s="204"/>
      <c r="M129" s="204"/>
      <c r="N129" s="204"/>
      <c r="O129" s="65"/>
    </row>
    <row r="130" spans="1:15" ht="15">
      <c r="A130" s="35" t="s">
        <v>94</v>
      </c>
      <c r="B130" s="34" t="s">
        <v>57</v>
      </c>
      <c r="C130" s="34" t="s">
        <v>58</v>
      </c>
      <c r="D130" s="206">
        <v>631781</v>
      </c>
      <c r="E130" s="206"/>
      <c r="F130" s="206"/>
      <c r="G130" s="206"/>
      <c r="H130" s="206">
        <v>14000</v>
      </c>
      <c r="I130" s="206"/>
      <c r="J130" s="206"/>
      <c r="K130" s="25">
        <f t="shared" si="10"/>
        <v>14000</v>
      </c>
      <c r="L130" s="204"/>
      <c r="M130" s="204">
        <v>14000</v>
      </c>
      <c r="N130" s="204">
        <v>14000</v>
      </c>
      <c r="O130" s="65"/>
    </row>
    <row r="131" spans="1:15" ht="15">
      <c r="A131" s="35" t="s">
        <v>153</v>
      </c>
      <c r="B131" s="205">
        <v>1501</v>
      </c>
      <c r="C131" s="34" t="s">
        <v>550</v>
      </c>
      <c r="D131" s="206"/>
      <c r="E131" s="206"/>
      <c r="F131" s="206"/>
      <c r="G131" s="206"/>
      <c r="H131" s="206">
        <v>146350</v>
      </c>
      <c r="I131" s="206"/>
      <c r="J131" s="206"/>
      <c r="K131" s="25"/>
      <c r="L131" s="204"/>
      <c r="M131" s="204">
        <v>146350</v>
      </c>
      <c r="N131" s="204">
        <v>146350</v>
      </c>
      <c r="O131" s="65"/>
    </row>
    <row r="132" spans="1:15" ht="15">
      <c r="A132" s="35" t="s">
        <v>94</v>
      </c>
      <c r="B132" s="215">
        <v>4502</v>
      </c>
      <c r="C132" s="34" t="s">
        <v>187</v>
      </c>
      <c r="D132" s="206">
        <v>77139</v>
      </c>
      <c r="E132" s="206">
        <v>136475</v>
      </c>
      <c r="F132" s="206">
        <v>106475</v>
      </c>
      <c r="G132" s="206"/>
      <c r="H132" s="206">
        <v>100000</v>
      </c>
      <c r="I132" s="206"/>
      <c r="J132" s="206"/>
      <c r="K132" s="25">
        <f t="shared" si="10"/>
        <v>-6475</v>
      </c>
      <c r="L132" s="204"/>
      <c r="M132" s="204">
        <v>100000</v>
      </c>
      <c r="N132" s="204">
        <v>50000</v>
      </c>
      <c r="O132" s="65"/>
    </row>
    <row r="133" spans="1:15" ht="15">
      <c r="A133" s="35" t="s">
        <v>153</v>
      </c>
      <c r="B133" s="215">
        <v>4521</v>
      </c>
      <c r="C133" s="34" t="s">
        <v>411</v>
      </c>
      <c r="D133" s="206"/>
      <c r="E133" s="206"/>
      <c r="F133" s="206">
        <v>4000</v>
      </c>
      <c r="G133" s="206"/>
      <c r="H133" s="206"/>
      <c r="I133" s="206"/>
      <c r="J133" s="206"/>
      <c r="K133" s="25">
        <f t="shared" si="10"/>
        <v>-4000</v>
      </c>
      <c r="L133" s="204"/>
      <c r="M133" s="204"/>
      <c r="N133" s="204"/>
      <c r="O133" s="65"/>
    </row>
    <row r="134" spans="1:15" ht="15">
      <c r="A134" s="35" t="s">
        <v>153</v>
      </c>
      <c r="B134" s="207" t="s">
        <v>39</v>
      </c>
      <c r="C134" s="207" t="s">
        <v>40</v>
      </c>
      <c r="D134" s="206"/>
      <c r="E134" s="206"/>
      <c r="F134" s="206"/>
      <c r="G134" s="206"/>
      <c r="H134" s="206"/>
      <c r="I134" s="206"/>
      <c r="J134" s="206"/>
      <c r="K134" s="25">
        <f t="shared" si="10"/>
        <v>0</v>
      </c>
      <c r="L134" s="204"/>
      <c r="M134" s="204"/>
      <c r="N134" s="204"/>
      <c r="O134" s="65"/>
    </row>
    <row r="135" spans="1:15" ht="15">
      <c r="A135" s="35" t="s">
        <v>153</v>
      </c>
      <c r="B135" s="207" t="s">
        <v>41</v>
      </c>
      <c r="C135" s="207" t="s">
        <v>345</v>
      </c>
      <c r="D135" s="206"/>
      <c r="E135" s="206"/>
      <c r="F135" s="206"/>
      <c r="G135" s="206"/>
      <c r="H135" s="206"/>
      <c r="I135" s="206"/>
      <c r="J135" s="206"/>
      <c r="K135" s="25">
        <f t="shared" si="10"/>
        <v>0</v>
      </c>
      <c r="L135" s="204"/>
      <c r="M135" s="204"/>
      <c r="N135" s="204"/>
      <c r="O135" s="65"/>
    </row>
    <row r="136" spans="1:15" ht="15">
      <c r="A136" s="208" t="s">
        <v>153</v>
      </c>
      <c r="B136" s="205">
        <v>5500</v>
      </c>
      <c r="C136" s="34" t="s">
        <v>43</v>
      </c>
      <c r="D136" s="206"/>
      <c r="E136" s="206"/>
      <c r="F136" s="206"/>
      <c r="G136" s="206"/>
      <c r="H136" s="206"/>
      <c r="I136" s="206"/>
      <c r="J136" s="206"/>
      <c r="K136" s="25">
        <f t="shared" si="10"/>
        <v>0</v>
      </c>
      <c r="L136" s="204"/>
      <c r="M136" s="204"/>
      <c r="N136" s="204"/>
      <c r="O136" s="65"/>
    </row>
    <row r="137" spans="1:15" ht="15">
      <c r="A137" s="35" t="s">
        <v>94</v>
      </c>
      <c r="B137" s="34" t="s">
        <v>62</v>
      </c>
      <c r="C137" s="34" t="s">
        <v>63</v>
      </c>
      <c r="D137" s="206"/>
      <c r="E137" s="206"/>
      <c r="F137" s="206">
        <v>9400</v>
      </c>
      <c r="G137" s="206"/>
      <c r="H137" s="206"/>
      <c r="I137" s="206"/>
      <c r="J137" s="206"/>
      <c r="K137" s="25">
        <f t="shared" si="10"/>
        <v>-9400</v>
      </c>
      <c r="L137" s="204"/>
      <c r="M137" s="204"/>
      <c r="N137" s="204"/>
      <c r="O137" s="65"/>
    </row>
    <row r="138" spans="1:15" ht="15">
      <c r="A138" s="35" t="s">
        <v>94</v>
      </c>
      <c r="B138" s="34" t="s">
        <v>81</v>
      </c>
      <c r="C138" s="34" t="s">
        <v>82</v>
      </c>
      <c r="D138" s="36">
        <v>32631</v>
      </c>
      <c r="E138" s="36">
        <v>76125</v>
      </c>
      <c r="F138" s="36">
        <v>25125</v>
      </c>
      <c r="G138" s="36"/>
      <c r="H138" s="36">
        <v>5000</v>
      </c>
      <c r="I138" s="36"/>
      <c r="J138" s="36"/>
      <c r="K138" s="25">
        <f aca="true" t="shared" si="19" ref="K138:K202">H138-F138</f>
        <v>-20125</v>
      </c>
      <c r="L138" s="204"/>
      <c r="M138" s="204"/>
      <c r="N138" s="204"/>
      <c r="O138" s="65"/>
    </row>
    <row r="139" spans="1:15" ht="15">
      <c r="A139" s="209" t="s">
        <v>95</v>
      </c>
      <c r="B139" s="214"/>
      <c r="C139" s="212" t="s">
        <v>27</v>
      </c>
      <c r="D139" s="211">
        <f aca="true" t="shared" si="20" ref="D139:J139">SUM(D140:D144)</f>
        <v>26935</v>
      </c>
      <c r="E139" s="211">
        <f t="shared" si="20"/>
        <v>80000</v>
      </c>
      <c r="F139" s="211">
        <f t="shared" si="20"/>
        <v>80000</v>
      </c>
      <c r="G139" s="211">
        <f t="shared" si="20"/>
        <v>0</v>
      </c>
      <c r="H139" s="211">
        <f t="shared" si="20"/>
        <v>30000</v>
      </c>
      <c r="I139" s="211">
        <f t="shared" si="20"/>
        <v>0</v>
      </c>
      <c r="J139" s="211">
        <f t="shared" si="20"/>
        <v>0</v>
      </c>
      <c r="K139" s="26">
        <f t="shared" si="19"/>
        <v>-50000</v>
      </c>
      <c r="L139" s="204"/>
      <c r="M139" s="204"/>
      <c r="N139" s="204"/>
      <c r="O139" s="65"/>
    </row>
    <row r="140" spans="1:15" ht="15">
      <c r="A140" s="35" t="s">
        <v>95</v>
      </c>
      <c r="B140" s="205" t="s">
        <v>57</v>
      </c>
      <c r="C140" s="34" t="s">
        <v>58</v>
      </c>
      <c r="D140" s="206"/>
      <c r="E140" s="206">
        <v>50000</v>
      </c>
      <c r="F140" s="206">
        <v>50000</v>
      </c>
      <c r="G140" s="206"/>
      <c r="H140" s="206"/>
      <c r="I140" s="206"/>
      <c r="J140" s="206"/>
      <c r="K140" s="25">
        <f t="shared" si="19"/>
        <v>-50000</v>
      </c>
      <c r="L140" s="204"/>
      <c r="M140" s="204"/>
      <c r="N140" s="204"/>
      <c r="O140" s="65"/>
    </row>
    <row r="141" spans="1:15" ht="15">
      <c r="A141" s="35" t="s">
        <v>162</v>
      </c>
      <c r="B141" s="215">
        <v>4500</v>
      </c>
      <c r="C141" s="34" t="s">
        <v>84</v>
      </c>
      <c r="D141" s="206"/>
      <c r="E141" s="206"/>
      <c r="F141" s="206"/>
      <c r="G141" s="206"/>
      <c r="H141" s="206"/>
      <c r="I141" s="206"/>
      <c r="J141" s="206"/>
      <c r="K141" s="25">
        <f t="shared" si="19"/>
        <v>0</v>
      </c>
      <c r="L141" s="204"/>
      <c r="M141" s="204"/>
      <c r="N141" s="204"/>
      <c r="O141" s="65"/>
    </row>
    <row r="142" spans="1:15" ht="15">
      <c r="A142" s="35" t="s">
        <v>162</v>
      </c>
      <c r="B142" s="205">
        <v>5502</v>
      </c>
      <c r="C142" s="34" t="s">
        <v>63</v>
      </c>
      <c r="D142" s="206"/>
      <c r="E142" s="206"/>
      <c r="F142" s="206"/>
      <c r="G142" s="206"/>
      <c r="H142" s="206"/>
      <c r="I142" s="206"/>
      <c r="J142" s="206"/>
      <c r="K142" s="25">
        <f t="shared" si="19"/>
        <v>0</v>
      </c>
      <c r="L142" s="204"/>
      <c r="M142" s="204"/>
      <c r="N142" s="204"/>
      <c r="O142" s="65"/>
    </row>
    <row r="143" spans="1:15" ht="15">
      <c r="A143" s="35" t="s">
        <v>95</v>
      </c>
      <c r="B143" s="34" t="s">
        <v>81</v>
      </c>
      <c r="C143" s="34" t="s">
        <v>82</v>
      </c>
      <c r="D143" s="206">
        <v>26935</v>
      </c>
      <c r="E143" s="206">
        <v>30000</v>
      </c>
      <c r="F143" s="206">
        <v>30000</v>
      </c>
      <c r="G143" s="206"/>
      <c r="H143" s="206">
        <v>30000</v>
      </c>
      <c r="I143" s="206"/>
      <c r="J143" s="206"/>
      <c r="K143" s="25">
        <f t="shared" si="19"/>
        <v>0</v>
      </c>
      <c r="L143" s="204"/>
      <c r="M143" s="204"/>
      <c r="N143" s="204"/>
      <c r="O143" s="65"/>
    </row>
    <row r="144" spans="1:15" ht="15">
      <c r="A144" s="35" t="s">
        <v>162</v>
      </c>
      <c r="B144" s="34" t="s">
        <v>52</v>
      </c>
      <c r="C144" s="34" t="s">
        <v>344</v>
      </c>
      <c r="D144" s="206"/>
      <c r="E144" s="206"/>
      <c r="F144" s="206"/>
      <c r="G144" s="206"/>
      <c r="H144" s="206"/>
      <c r="I144" s="206"/>
      <c r="J144" s="206"/>
      <c r="K144" s="25">
        <f t="shared" si="19"/>
        <v>0</v>
      </c>
      <c r="L144" s="204"/>
      <c r="M144" s="204"/>
      <c r="N144" s="204"/>
      <c r="O144" s="65"/>
    </row>
    <row r="145" spans="1:15" ht="15">
      <c r="A145" s="209" t="s">
        <v>96</v>
      </c>
      <c r="B145" s="214"/>
      <c r="C145" s="212" t="s">
        <v>28</v>
      </c>
      <c r="D145" s="211">
        <f aca="true" t="shared" si="21" ref="D145:J145">SUM(D146:D152)</f>
        <v>51999</v>
      </c>
      <c r="E145" s="211">
        <f t="shared" si="21"/>
        <v>48068</v>
      </c>
      <c r="F145" s="211">
        <f t="shared" si="21"/>
        <v>48068</v>
      </c>
      <c r="G145" s="211">
        <f t="shared" si="21"/>
        <v>0</v>
      </c>
      <c r="H145" s="211">
        <f t="shared" si="21"/>
        <v>46500</v>
      </c>
      <c r="I145" s="211">
        <f t="shared" si="21"/>
        <v>0</v>
      </c>
      <c r="J145" s="211">
        <f t="shared" si="21"/>
        <v>0</v>
      </c>
      <c r="K145" s="26">
        <f t="shared" si="19"/>
        <v>-1568</v>
      </c>
      <c r="L145" s="204"/>
      <c r="M145" s="204"/>
      <c r="N145" s="204"/>
      <c r="O145" s="65"/>
    </row>
    <row r="146" spans="1:15" ht="15">
      <c r="A146" s="35" t="s">
        <v>163</v>
      </c>
      <c r="B146" s="34" t="s">
        <v>57</v>
      </c>
      <c r="C146" s="34" t="s">
        <v>58</v>
      </c>
      <c r="D146" s="36"/>
      <c r="E146" s="36"/>
      <c r="F146" s="36"/>
      <c r="G146" s="36"/>
      <c r="H146" s="36"/>
      <c r="I146" s="36"/>
      <c r="J146" s="36"/>
      <c r="K146" s="25">
        <f t="shared" si="19"/>
        <v>0</v>
      </c>
      <c r="L146" s="204"/>
      <c r="M146" s="204"/>
      <c r="N146" s="204"/>
      <c r="O146" s="65"/>
    </row>
    <row r="147" spans="1:15" ht="15">
      <c r="A147" s="35" t="s">
        <v>163</v>
      </c>
      <c r="B147" s="205">
        <v>1554</v>
      </c>
      <c r="C147" s="34" t="s">
        <v>120</v>
      </c>
      <c r="D147" s="36"/>
      <c r="E147" s="36"/>
      <c r="F147" s="36"/>
      <c r="G147" s="36"/>
      <c r="H147" s="36"/>
      <c r="I147" s="36"/>
      <c r="J147" s="36"/>
      <c r="K147" s="25">
        <f t="shared" si="19"/>
        <v>0</v>
      </c>
      <c r="L147" s="204"/>
      <c r="M147" s="204"/>
      <c r="N147" s="204"/>
      <c r="O147" s="65"/>
    </row>
    <row r="148" spans="1:15" ht="15">
      <c r="A148" s="35" t="s">
        <v>163</v>
      </c>
      <c r="B148" s="207" t="s">
        <v>39</v>
      </c>
      <c r="C148" s="207" t="s">
        <v>40</v>
      </c>
      <c r="D148" s="36">
        <v>21500</v>
      </c>
      <c r="E148" s="36">
        <v>21500</v>
      </c>
      <c r="F148" s="36">
        <v>21500</v>
      </c>
      <c r="G148" s="36"/>
      <c r="H148" s="36">
        <v>21500</v>
      </c>
      <c r="I148" s="36"/>
      <c r="J148" s="36"/>
      <c r="K148" s="25">
        <f t="shared" si="19"/>
        <v>0</v>
      </c>
      <c r="L148" s="204"/>
      <c r="M148" s="204"/>
      <c r="N148" s="204"/>
      <c r="O148" s="65"/>
    </row>
    <row r="149" spans="1:15" ht="15">
      <c r="A149" s="35" t="s">
        <v>163</v>
      </c>
      <c r="B149" s="207" t="s">
        <v>41</v>
      </c>
      <c r="C149" s="207" t="s">
        <v>345</v>
      </c>
      <c r="D149" s="36">
        <v>8237</v>
      </c>
      <c r="E149" s="36">
        <v>8240</v>
      </c>
      <c r="F149" s="36">
        <v>8240</v>
      </c>
      <c r="G149" s="36"/>
      <c r="H149" s="36">
        <v>8240</v>
      </c>
      <c r="I149" s="36"/>
      <c r="J149" s="36"/>
      <c r="K149" s="25">
        <f t="shared" si="19"/>
        <v>0</v>
      </c>
      <c r="L149" s="204"/>
      <c r="M149" s="204"/>
      <c r="N149" s="204"/>
      <c r="O149" s="65"/>
    </row>
    <row r="150" spans="1:15" ht="15">
      <c r="A150" s="35" t="s">
        <v>96</v>
      </c>
      <c r="B150" s="34" t="s">
        <v>64</v>
      </c>
      <c r="C150" s="34" t="s">
        <v>65</v>
      </c>
      <c r="D150" s="206">
        <v>9075</v>
      </c>
      <c r="E150" s="206">
        <v>5070</v>
      </c>
      <c r="F150" s="206">
        <v>5070</v>
      </c>
      <c r="G150" s="206"/>
      <c r="H150" s="206">
        <v>3500</v>
      </c>
      <c r="I150" s="206"/>
      <c r="J150" s="206"/>
      <c r="K150" s="25">
        <f t="shared" si="19"/>
        <v>-1570</v>
      </c>
      <c r="L150" s="204"/>
      <c r="M150" s="204"/>
      <c r="N150" s="204"/>
      <c r="O150" s="65"/>
    </row>
    <row r="151" spans="1:15" ht="15">
      <c r="A151" s="35" t="s">
        <v>163</v>
      </c>
      <c r="B151" s="205">
        <v>5512</v>
      </c>
      <c r="C151" s="34" t="s">
        <v>82</v>
      </c>
      <c r="D151" s="206">
        <v>12512</v>
      </c>
      <c r="E151" s="206">
        <v>12508</v>
      </c>
      <c r="F151" s="206">
        <v>12508</v>
      </c>
      <c r="G151" s="206"/>
      <c r="H151" s="206">
        <v>12510</v>
      </c>
      <c r="I151" s="206"/>
      <c r="J151" s="206"/>
      <c r="K151" s="25">
        <f t="shared" si="19"/>
        <v>2</v>
      </c>
      <c r="L151" s="204"/>
      <c r="M151" s="204"/>
      <c r="N151" s="204"/>
      <c r="O151" s="65"/>
    </row>
    <row r="152" spans="1:15" ht="15">
      <c r="A152" s="35" t="s">
        <v>163</v>
      </c>
      <c r="B152" s="34" t="s">
        <v>52</v>
      </c>
      <c r="C152" s="34" t="s">
        <v>344</v>
      </c>
      <c r="D152" s="206">
        <v>675</v>
      </c>
      <c r="E152" s="206">
        <v>750</v>
      </c>
      <c r="F152" s="206">
        <v>750</v>
      </c>
      <c r="G152" s="206"/>
      <c r="H152" s="206">
        <v>750</v>
      </c>
      <c r="I152" s="206"/>
      <c r="J152" s="206"/>
      <c r="K152" s="25">
        <f t="shared" si="19"/>
        <v>0</v>
      </c>
      <c r="L152" s="204"/>
      <c r="M152" s="204"/>
      <c r="N152" s="204"/>
      <c r="O152" s="65"/>
    </row>
    <row r="153" spans="1:15" ht="15">
      <c r="A153" s="209" t="s">
        <v>335</v>
      </c>
      <c r="B153" s="212"/>
      <c r="C153" s="212" t="s">
        <v>528</v>
      </c>
      <c r="D153" s="203">
        <f>SUM(D154:D158)</f>
        <v>4586</v>
      </c>
      <c r="E153" s="203">
        <f aca="true" t="shared" si="22" ref="E153:J153">SUM(E154:E158)</f>
        <v>15164</v>
      </c>
      <c r="F153" s="203">
        <f t="shared" si="22"/>
        <v>15164</v>
      </c>
      <c r="G153" s="203">
        <f t="shared" si="22"/>
        <v>0</v>
      </c>
      <c r="H153" s="203">
        <f t="shared" si="22"/>
        <v>15170</v>
      </c>
      <c r="I153" s="203">
        <f t="shared" si="22"/>
        <v>0</v>
      </c>
      <c r="J153" s="203">
        <f t="shared" si="22"/>
        <v>0</v>
      </c>
      <c r="K153" s="26">
        <f t="shared" si="19"/>
        <v>6</v>
      </c>
      <c r="L153" s="204"/>
      <c r="M153" s="204"/>
      <c r="N153" s="204"/>
      <c r="O153" s="65"/>
    </row>
    <row r="154" spans="1:15" ht="15">
      <c r="A154" s="35" t="s">
        <v>335</v>
      </c>
      <c r="B154" s="205">
        <v>4521</v>
      </c>
      <c r="C154" s="34" t="s">
        <v>411</v>
      </c>
      <c r="D154" s="206"/>
      <c r="E154" s="206">
        <v>1260</v>
      </c>
      <c r="F154" s="206">
        <v>1260</v>
      </c>
      <c r="G154" s="206"/>
      <c r="H154" s="206">
        <v>1260</v>
      </c>
      <c r="I154" s="206"/>
      <c r="J154" s="206"/>
      <c r="K154" s="25">
        <f t="shared" si="19"/>
        <v>0</v>
      </c>
      <c r="L154" s="204"/>
      <c r="M154" s="204"/>
      <c r="N154" s="204"/>
      <c r="O154" s="65"/>
    </row>
    <row r="155" spans="1:15" ht="15">
      <c r="A155" s="35" t="s">
        <v>335</v>
      </c>
      <c r="B155" s="207" t="s">
        <v>39</v>
      </c>
      <c r="C155" s="207" t="s">
        <v>40</v>
      </c>
      <c r="D155" s="206">
        <v>1560</v>
      </c>
      <c r="E155" s="206">
        <v>1560</v>
      </c>
      <c r="F155" s="206">
        <v>1560</v>
      </c>
      <c r="G155" s="206"/>
      <c r="H155" s="206">
        <v>1560</v>
      </c>
      <c r="I155" s="206"/>
      <c r="J155" s="206"/>
      <c r="K155" s="25">
        <f t="shared" si="19"/>
        <v>0</v>
      </c>
      <c r="L155" s="204"/>
      <c r="M155" s="204"/>
      <c r="N155" s="204"/>
      <c r="O155" s="65"/>
    </row>
    <row r="156" spans="1:15" ht="15">
      <c r="A156" s="35" t="s">
        <v>335</v>
      </c>
      <c r="B156" s="207" t="s">
        <v>41</v>
      </c>
      <c r="C156" s="207" t="s">
        <v>345</v>
      </c>
      <c r="D156" s="206">
        <v>530</v>
      </c>
      <c r="E156" s="206">
        <v>530</v>
      </c>
      <c r="F156" s="206">
        <v>530</v>
      </c>
      <c r="G156" s="206"/>
      <c r="H156" s="206">
        <v>530</v>
      </c>
      <c r="I156" s="206"/>
      <c r="J156" s="206"/>
      <c r="K156" s="25">
        <f t="shared" si="19"/>
        <v>0</v>
      </c>
      <c r="L156" s="204"/>
      <c r="M156" s="204"/>
      <c r="N156" s="204"/>
      <c r="O156" s="65"/>
    </row>
    <row r="157" spans="1:15" ht="15">
      <c r="A157" s="35" t="s">
        <v>335</v>
      </c>
      <c r="B157" s="34" t="s">
        <v>64</v>
      </c>
      <c r="C157" s="34" t="s">
        <v>65</v>
      </c>
      <c r="D157" s="206">
        <v>1296</v>
      </c>
      <c r="E157" s="206">
        <v>10614</v>
      </c>
      <c r="F157" s="206">
        <v>10614</v>
      </c>
      <c r="G157" s="206"/>
      <c r="H157" s="206">
        <v>10620</v>
      </c>
      <c r="I157" s="206"/>
      <c r="J157" s="206"/>
      <c r="K157" s="25">
        <f t="shared" si="19"/>
        <v>6</v>
      </c>
      <c r="L157" s="204"/>
      <c r="M157" s="204"/>
      <c r="N157" s="204"/>
      <c r="O157" s="65"/>
    </row>
    <row r="158" spans="1:15" ht="15">
      <c r="A158" s="35" t="s">
        <v>335</v>
      </c>
      <c r="B158" s="34" t="s">
        <v>66</v>
      </c>
      <c r="C158" s="34" t="s">
        <v>67</v>
      </c>
      <c r="D158" s="206">
        <v>1200</v>
      </c>
      <c r="E158" s="206">
        <v>1200</v>
      </c>
      <c r="F158" s="206">
        <v>1200</v>
      </c>
      <c r="G158" s="206"/>
      <c r="H158" s="206">
        <v>1200</v>
      </c>
      <c r="I158" s="206"/>
      <c r="J158" s="206"/>
      <c r="K158" s="25">
        <f t="shared" si="19"/>
        <v>0</v>
      </c>
      <c r="L158" s="204"/>
      <c r="M158" s="204"/>
      <c r="N158" s="204"/>
      <c r="O158" s="65"/>
    </row>
    <row r="159" spans="1:15" ht="15">
      <c r="A159" s="209" t="s">
        <v>97</v>
      </c>
      <c r="B159" s="214"/>
      <c r="C159" s="212" t="s">
        <v>394</v>
      </c>
      <c r="D159" s="211">
        <f>SUM(D160:D178)</f>
        <v>124773</v>
      </c>
      <c r="E159" s="211">
        <f aca="true" t="shared" si="23" ref="E159:J159">SUM(E160:E178)</f>
        <v>130700</v>
      </c>
      <c r="F159" s="211">
        <f t="shared" si="23"/>
        <v>140700</v>
      </c>
      <c r="G159" s="211">
        <f t="shared" si="23"/>
        <v>0</v>
      </c>
      <c r="H159" s="211">
        <f t="shared" si="23"/>
        <v>160860</v>
      </c>
      <c r="I159" s="211">
        <f t="shared" si="23"/>
        <v>0</v>
      </c>
      <c r="J159" s="211">
        <f t="shared" si="23"/>
        <v>0</v>
      </c>
      <c r="K159" s="26">
        <f t="shared" si="19"/>
        <v>20160</v>
      </c>
      <c r="L159" s="204"/>
      <c r="M159" s="204"/>
      <c r="N159" s="204"/>
      <c r="O159" s="65"/>
    </row>
    <row r="160" spans="1:15" ht="15">
      <c r="A160" s="35" t="s">
        <v>154</v>
      </c>
      <c r="B160" s="34" t="s">
        <v>57</v>
      </c>
      <c r="C160" s="34" t="s">
        <v>58</v>
      </c>
      <c r="D160" s="206"/>
      <c r="E160" s="206"/>
      <c r="F160" s="206"/>
      <c r="G160" s="206"/>
      <c r="H160" s="206">
        <v>25000</v>
      </c>
      <c r="I160" s="206"/>
      <c r="J160" s="206"/>
      <c r="K160" s="25">
        <f t="shared" si="19"/>
        <v>25000</v>
      </c>
      <c r="L160" s="204"/>
      <c r="M160" s="204">
        <v>25000</v>
      </c>
      <c r="N160" s="204">
        <v>25000</v>
      </c>
      <c r="O160" s="65"/>
    </row>
    <row r="161" spans="1:15" ht="15">
      <c r="A161" s="35" t="s">
        <v>154</v>
      </c>
      <c r="B161" s="215">
        <v>1556</v>
      </c>
      <c r="C161" s="34" t="s">
        <v>98</v>
      </c>
      <c r="D161" s="206"/>
      <c r="E161" s="206"/>
      <c r="F161" s="206"/>
      <c r="G161" s="206"/>
      <c r="H161" s="206"/>
      <c r="I161" s="206"/>
      <c r="J161" s="206"/>
      <c r="K161" s="25">
        <f t="shared" si="19"/>
        <v>0</v>
      </c>
      <c r="L161" s="204"/>
      <c r="M161" s="204"/>
      <c r="N161" s="204"/>
      <c r="O161" s="65"/>
    </row>
    <row r="162" spans="1:15" ht="15">
      <c r="A162" s="35" t="s">
        <v>154</v>
      </c>
      <c r="B162" s="205">
        <v>4521</v>
      </c>
      <c r="C162" s="34" t="s">
        <v>411</v>
      </c>
      <c r="D162" s="206">
        <v>2000</v>
      </c>
      <c r="E162" s="206">
        <v>2000</v>
      </c>
      <c r="F162" s="206">
        <v>2000</v>
      </c>
      <c r="G162" s="206"/>
      <c r="H162" s="206"/>
      <c r="I162" s="206"/>
      <c r="J162" s="206"/>
      <c r="K162" s="25">
        <f t="shared" si="19"/>
        <v>-2000</v>
      </c>
      <c r="L162" s="204"/>
      <c r="M162" s="204"/>
      <c r="N162" s="204"/>
      <c r="O162" s="65"/>
    </row>
    <row r="163" spans="1:15" ht="15">
      <c r="A163" s="35" t="s">
        <v>97</v>
      </c>
      <c r="B163" s="207" t="s">
        <v>39</v>
      </c>
      <c r="C163" s="207" t="s">
        <v>40</v>
      </c>
      <c r="D163" s="206">
        <v>50000</v>
      </c>
      <c r="E163" s="206">
        <v>50000</v>
      </c>
      <c r="F163" s="206">
        <v>50000</v>
      </c>
      <c r="G163" s="206"/>
      <c r="H163" s="206">
        <v>54100</v>
      </c>
      <c r="I163" s="206"/>
      <c r="J163" s="206"/>
      <c r="K163" s="25">
        <f t="shared" si="19"/>
        <v>4100</v>
      </c>
      <c r="L163" s="204"/>
      <c r="M163" s="204"/>
      <c r="N163" s="204"/>
      <c r="O163" s="65"/>
    </row>
    <row r="164" spans="1:15" ht="15">
      <c r="A164" s="35" t="s">
        <v>97</v>
      </c>
      <c r="B164" s="207" t="s">
        <v>41</v>
      </c>
      <c r="C164" s="207" t="s">
        <v>345</v>
      </c>
      <c r="D164" s="206">
        <v>17000</v>
      </c>
      <c r="E164" s="206">
        <v>17000</v>
      </c>
      <c r="F164" s="206">
        <v>17000</v>
      </c>
      <c r="G164" s="206"/>
      <c r="H164" s="206">
        <v>18290</v>
      </c>
      <c r="I164" s="206"/>
      <c r="J164" s="206"/>
      <c r="K164" s="25">
        <f t="shared" si="19"/>
        <v>1290</v>
      </c>
      <c r="L164" s="204"/>
      <c r="M164" s="204"/>
      <c r="N164" s="204"/>
      <c r="O164" s="65"/>
    </row>
    <row r="165" spans="1:15" ht="15">
      <c r="A165" s="35" t="s">
        <v>97</v>
      </c>
      <c r="B165" s="34" t="s">
        <v>42</v>
      </c>
      <c r="C165" s="34" t="s">
        <v>43</v>
      </c>
      <c r="D165" s="206">
        <v>1700</v>
      </c>
      <c r="E165" s="206">
        <v>1700</v>
      </c>
      <c r="F165" s="206">
        <v>1700</v>
      </c>
      <c r="G165" s="206"/>
      <c r="H165" s="206">
        <v>1550</v>
      </c>
      <c r="I165" s="206"/>
      <c r="J165" s="206"/>
      <c r="K165" s="25">
        <f t="shared" si="19"/>
        <v>-150</v>
      </c>
      <c r="L165" s="204"/>
      <c r="M165" s="204"/>
      <c r="N165" s="204"/>
      <c r="O165" s="65"/>
    </row>
    <row r="166" spans="1:15" ht="15">
      <c r="A166" s="35" t="s">
        <v>154</v>
      </c>
      <c r="B166" s="205">
        <v>5502</v>
      </c>
      <c r="C166" s="34" t="s">
        <v>99</v>
      </c>
      <c r="D166" s="206"/>
      <c r="E166" s="206"/>
      <c r="F166" s="206"/>
      <c r="G166" s="206"/>
      <c r="H166" s="206"/>
      <c r="I166" s="206"/>
      <c r="J166" s="206"/>
      <c r="K166" s="25">
        <f t="shared" si="19"/>
        <v>0</v>
      </c>
      <c r="L166" s="204"/>
      <c r="M166" s="204"/>
      <c r="N166" s="204"/>
      <c r="O166" s="65"/>
    </row>
    <row r="167" spans="1:15" ht="15">
      <c r="A167" s="35" t="s">
        <v>97</v>
      </c>
      <c r="B167" s="34" t="s">
        <v>44</v>
      </c>
      <c r="C167" s="34" t="s">
        <v>45</v>
      </c>
      <c r="D167" s="206">
        <v>500</v>
      </c>
      <c r="E167" s="206">
        <v>500</v>
      </c>
      <c r="F167" s="206">
        <v>500</v>
      </c>
      <c r="G167" s="206"/>
      <c r="H167" s="206">
        <v>700</v>
      </c>
      <c r="I167" s="206"/>
      <c r="J167" s="206"/>
      <c r="K167" s="25">
        <f t="shared" si="19"/>
        <v>200</v>
      </c>
      <c r="L167" s="204"/>
      <c r="M167" s="204"/>
      <c r="N167" s="204"/>
      <c r="O167" s="65"/>
    </row>
    <row r="168" spans="1:15" ht="15">
      <c r="A168" s="35" t="s">
        <v>97</v>
      </c>
      <c r="B168" s="34" t="s">
        <v>46</v>
      </c>
      <c r="C168" s="34" t="s">
        <v>47</v>
      </c>
      <c r="D168" s="206">
        <v>1000</v>
      </c>
      <c r="E168" s="206">
        <v>1000</v>
      </c>
      <c r="F168" s="206">
        <v>1000</v>
      </c>
      <c r="G168" s="206"/>
      <c r="H168" s="206">
        <v>1000</v>
      </c>
      <c r="I168" s="206"/>
      <c r="J168" s="206"/>
      <c r="K168" s="25">
        <f t="shared" si="19"/>
        <v>0</v>
      </c>
      <c r="L168" s="204"/>
      <c r="M168" s="204"/>
      <c r="N168" s="204"/>
      <c r="O168" s="65"/>
    </row>
    <row r="169" spans="1:15" ht="15">
      <c r="A169" s="35" t="s">
        <v>97</v>
      </c>
      <c r="B169" s="34" t="s">
        <v>64</v>
      </c>
      <c r="C169" s="34" t="s">
        <v>65</v>
      </c>
      <c r="D169" s="206">
        <v>30000</v>
      </c>
      <c r="E169" s="206">
        <v>30000</v>
      </c>
      <c r="F169" s="206">
        <v>30000</v>
      </c>
      <c r="G169" s="206"/>
      <c r="H169" s="206">
        <v>35000</v>
      </c>
      <c r="I169" s="206"/>
      <c r="J169" s="206"/>
      <c r="K169" s="25">
        <f t="shared" si="19"/>
        <v>5000</v>
      </c>
      <c r="L169" s="204"/>
      <c r="M169" s="204"/>
      <c r="N169" s="204"/>
      <c r="O169" s="65"/>
    </row>
    <row r="170" spans="1:15" ht="15">
      <c r="A170" s="35" t="s">
        <v>97</v>
      </c>
      <c r="B170" s="34" t="s">
        <v>81</v>
      </c>
      <c r="C170" s="34" t="s">
        <v>82</v>
      </c>
      <c r="D170" s="206"/>
      <c r="E170" s="206"/>
      <c r="F170" s="206"/>
      <c r="G170" s="206"/>
      <c r="H170" s="206"/>
      <c r="I170" s="206"/>
      <c r="J170" s="206"/>
      <c r="K170" s="25">
        <f t="shared" si="19"/>
        <v>0</v>
      </c>
      <c r="L170" s="204"/>
      <c r="M170" s="204"/>
      <c r="N170" s="204"/>
      <c r="O170" s="65"/>
    </row>
    <row r="171" spans="1:15" ht="15">
      <c r="A171" s="35" t="s">
        <v>97</v>
      </c>
      <c r="B171" s="34" t="s">
        <v>49</v>
      </c>
      <c r="C171" s="34" t="s">
        <v>343</v>
      </c>
      <c r="D171" s="206">
        <v>2500</v>
      </c>
      <c r="E171" s="206">
        <v>2500</v>
      </c>
      <c r="F171" s="206">
        <v>2500</v>
      </c>
      <c r="G171" s="206"/>
      <c r="H171" s="206">
        <v>2500</v>
      </c>
      <c r="I171" s="206"/>
      <c r="J171" s="206"/>
      <c r="K171" s="25">
        <f t="shared" si="19"/>
        <v>0</v>
      </c>
      <c r="L171" s="204"/>
      <c r="M171" s="204"/>
      <c r="N171" s="204"/>
      <c r="O171" s="65"/>
    </row>
    <row r="172" spans="1:15" ht="15">
      <c r="A172" s="35" t="s">
        <v>97</v>
      </c>
      <c r="B172" s="34" t="s">
        <v>50</v>
      </c>
      <c r="C172" s="34" t="s">
        <v>51</v>
      </c>
      <c r="D172" s="206">
        <v>300</v>
      </c>
      <c r="E172" s="206">
        <v>300</v>
      </c>
      <c r="F172" s="206">
        <v>300</v>
      </c>
      <c r="G172" s="206"/>
      <c r="H172" s="206">
        <v>300</v>
      </c>
      <c r="I172" s="206"/>
      <c r="J172" s="206"/>
      <c r="K172" s="25">
        <f t="shared" si="19"/>
        <v>0</v>
      </c>
      <c r="L172" s="204"/>
      <c r="M172" s="204"/>
      <c r="N172" s="204"/>
      <c r="O172" s="65"/>
    </row>
    <row r="173" spans="1:15" ht="15">
      <c r="A173" s="35" t="s">
        <v>97</v>
      </c>
      <c r="B173" s="34" t="s">
        <v>52</v>
      </c>
      <c r="C173" s="34" t="s">
        <v>344</v>
      </c>
      <c r="D173" s="206">
        <v>2600</v>
      </c>
      <c r="E173" s="206">
        <v>2600</v>
      </c>
      <c r="F173" s="206">
        <v>2600</v>
      </c>
      <c r="G173" s="206"/>
      <c r="H173" s="206">
        <v>2600</v>
      </c>
      <c r="I173" s="206"/>
      <c r="J173" s="206"/>
      <c r="K173" s="25">
        <f t="shared" si="19"/>
        <v>0</v>
      </c>
      <c r="L173" s="204"/>
      <c r="M173" s="204"/>
      <c r="N173" s="204"/>
      <c r="O173" s="65"/>
    </row>
    <row r="174" spans="1:15" ht="15">
      <c r="A174" s="35" t="s">
        <v>154</v>
      </c>
      <c r="B174" s="205">
        <v>5515</v>
      </c>
      <c r="C174" s="34" t="s">
        <v>529</v>
      </c>
      <c r="D174" s="206"/>
      <c r="E174" s="206"/>
      <c r="F174" s="206"/>
      <c r="G174" s="206"/>
      <c r="H174" s="206">
        <v>7670</v>
      </c>
      <c r="I174" s="206"/>
      <c r="J174" s="206"/>
      <c r="K174" s="25">
        <f t="shared" si="19"/>
        <v>7670</v>
      </c>
      <c r="L174" s="204"/>
      <c r="M174" s="204"/>
      <c r="N174" s="204"/>
      <c r="O174" s="65"/>
    </row>
    <row r="175" spans="1:15" ht="15">
      <c r="A175" s="35" t="s">
        <v>97</v>
      </c>
      <c r="B175" s="34" t="s">
        <v>66</v>
      </c>
      <c r="C175" s="34" t="s">
        <v>67</v>
      </c>
      <c r="D175" s="206">
        <v>100</v>
      </c>
      <c r="E175" s="206">
        <v>100</v>
      </c>
      <c r="F175" s="206">
        <v>100</v>
      </c>
      <c r="G175" s="206"/>
      <c r="H175" s="206">
        <v>150</v>
      </c>
      <c r="I175" s="206"/>
      <c r="J175" s="206"/>
      <c r="K175" s="25">
        <f t="shared" si="19"/>
        <v>50</v>
      </c>
      <c r="L175" s="204"/>
      <c r="M175" s="204"/>
      <c r="N175" s="204"/>
      <c r="O175" s="65"/>
    </row>
    <row r="176" spans="1:15" ht="15">
      <c r="A176" s="35" t="s">
        <v>97</v>
      </c>
      <c r="B176" s="34" t="s">
        <v>53</v>
      </c>
      <c r="C176" s="34" t="s">
        <v>54</v>
      </c>
      <c r="D176" s="206">
        <v>4073</v>
      </c>
      <c r="E176" s="206">
        <v>10000</v>
      </c>
      <c r="F176" s="206">
        <v>20000</v>
      </c>
      <c r="G176" s="206"/>
      <c r="H176" s="206">
        <v>10000</v>
      </c>
      <c r="I176" s="206"/>
      <c r="J176" s="206"/>
      <c r="K176" s="25">
        <f t="shared" si="19"/>
        <v>-10000</v>
      </c>
      <c r="L176" s="204"/>
      <c r="M176" s="204"/>
      <c r="N176" s="204"/>
      <c r="O176" s="65"/>
    </row>
    <row r="177" spans="1:15" ht="15">
      <c r="A177" s="35" t="s">
        <v>97</v>
      </c>
      <c r="B177" s="215">
        <v>4500</v>
      </c>
      <c r="C177" s="34" t="s">
        <v>84</v>
      </c>
      <c r="D177" s="206">
        <v>10000</v>
      </c>
      <c r="E177" s="206">
        <v>10000</v>
      </c>
      <c r="F177" s="206">
        <v>10000</v>
      </c>
      <c r="G177" s="206"/>
      <c r="H177" s="206"/>
      <c r="I177" s="206"/>
      <c r="J177" s="206"/>
      <c r="K177" s="25">
        <f t="shared" si="19"/>
        <v>-10000</v>
      </c>
      <c r="L177" s="204"/>
      <c r="M177" s="204"/>
      <c r="N177" s="204"/>
      <c r="O177" s="65"/>
    </row>
    <row r="178" spans="1:15" ht="15">
      <c r="A178" s="35" t="s">
        <v>485</v>
      </c>
      <c r="B178" s="215">
        <v>5540</v>
      </c>
      <c r="C178" s="34" t="s">
        <v>486</v>
      </c>
      <c r="D178" s="206">
        <v>3000</v>
      </c>
      <c r="E178" s="206">
        <v>3000</v>
      </c>
      <c r="F178" s="206">
        <v>3000</v>
      </c>
      <c r="G178" s="206"/>
      <c r="H178" s="206">
        <v>2000</v>
      </c>
      <c r="I178" s="206"/>
      <c r="J178" s="206"/>
      <c r="K178" s="25">
        <f t="shared" si="19"/>
        <v>-1000</v>
      </c>
      <c r="L178" s="204"/>
      <c r="M178" s="204"/>
      <c r="N178" s="204"/>
      <c r="O178" s="65"/>
    </row>
    <row r="179" spans="1:15" ht="15">
      <c r="A179" s="219" t="s">
        <v>154</v>
      </c>
      <c r="B179" s="220"/>
      <c r="C179" s="212" t="s">
        <v>518</v>
      </c>
      <c r="D179" s="211">
        <f aca="true" t="shared" si="24" ref="D179:J179">SUM(D181:D192)</f>
        <v>16537</v>
      </c>
      <c r="E179" s="211">
        <f t="shared" si="24"/>
        <v>11694</v>
      </c>
      <c r="F179" s="211">
        <f t="shared" si="24"/>
        <v>11694</v>
      </c>
      <c r="G179" s="211">
        <f t="shared" si="24"/>
        <v>0</v>
      </c>
      <c r="H179" s="211">
        <f t="shared" si="24"/>
        <v>56985</v>
      </c>
      <c r="I179" s="211">
        <f t="shared" si="24"/>
        <v>0</v>
      </c>
      <c r="J179" s="211">
        <f t="shared" si="24"/>
        <v>0</v>
      </c>
      <c r="K179" s="26">
        <f t="shared" si="19"/>
        <v>45291</v>
      </c>
      <c r="L179" s="204"/>
      <c r="M179" s="204"/>
      <c r="N179" s="204"/>
      <c r="O179" s="65"/>
    </row>
    <row r="180" spans="1:15" ht="15">
      <c r="A180" s="208" t="s">
        <v>154</v>
      </c>
      <c r="B180" s="205">
        <v>1556</v>
      </c>
      <c r="C180" s="34" t="s">
        <v>145</v>
      </c>
      <c r="D180" s="206"/>
      <c r="E180" s="206"/>
      <c r="F180" s="206"/>
      <c r="G180" s="206"/>
      <c r="H180" s="206"/>
      <c r="I180" s="206"/>
      <c r="J180" s="206"/>
      <c r="K180" s="25">
        <f t="shared" si="19"/>
        <v>0</v>
      </c>
      <c r="L180" s="204"/>
      <c r="M180" s="204"/>
      <c r="N180" s="204"/>
      <c r="O180" s="65"/>
    </row>
    <row r="181" spans="1:15" ht="15">
      <c r="A181" s="208" t="s">
        <v>154</v>
      </c>
      <c r="B181" s="221">
        <v>500</v>
      </c>
      <c r="C181" s="207" t="s">
        <v>100</v>
      </c>
      <c r="D181" s="206">
        <v>4860</v>
      </c>
      <c r="E181" s="206"/>
      <c r="F181" s="206"/>
      <c r="G181" s="206"/>
      <c r="H181" s="206"/>
      <c r="I181" s="206"/>
      <c r="J181" s="206"/>
      <c r="K181" s="25">
        <f t="shared" si="19"/>
        <v>0</v>
      </c>
      <c r="L181" s="204"/>
      <c r="M181" s="204"/>
      <c r="N181" s="204"/>
      <c r="O181" s="65"/>
    </row>
    <row r="182" spans="1:15" ht="15">
      <c r="A182" s="208" t="s">
        <v>154</v>
      </c>
      <c r="B182" s="221">
        <v>506</v>
      </c>
      <c r="C182" s="207" t="s">
        <v>101</v>
      </c>
      <c r="D182" s="206">
        <v>1646</v>
      </c>
      <c r="E182" s="206"/>
      <c r="F182" s="206"/>
      <c r="G182" s="206"/>
      <c r="H182" s="206"/>
      <c r="I182" s="206"/>
      <c r="J182" s="206"/>
      <c r="K182" s="25">
        <f t="shared" si="19"/>
        <v>0</v>
      </c>
      <c r="L182" s="204"/>
      <c r="M182" s="204"/>
      <c r="N182" s="204"/>
      <c r="O182" s="65"/>
    </row>
    <row r="183" spans="1:15" ht="15">
      <c r="A183" s="208" t="s">
        <v>154</v>
      </c>
      <c r="B183" s="205">
        <v>5500</v>
      </c>
      <c r="C183" s="34" t="s">
        <v>102</v>
      </c>
      <c r="D183" s="206">
        <v>205</v>
      </c>
      <c r="E183" s="206">
        <v>205</v>
      </c>
      <c r="F183" s="206">
        <v>205</v>
      </c>
      <c r="G183" s="206"/>
      <c r="H183" s="206">
        <v>8300</v>
      </c>
      <c r="I183" s="206"/>
      <c r="J183" s="206"/>
      <c r="K183" s="25">
        <f t="shared" si="19"/>
        <v>8095</v>
      </c>
      <c r="L183" s="204"/>
      <c r="M183" s="204"/>
      <c r="N183" s="204"/>
      <c r="O183" s="65"/>
    </row>
    <row r="184" spans="1:15" ht="15">
      <c r="A184" s="208" t="s">
        <v>154</v>
      </c>
      <c r="B184" s="205">
        <v>5504</v>
      </c>
      <c r="C184" s="34" t="s">
        <v>103</v>
      </c>
      <c r="D184" s="206">
        <v>80</v>
      </c>
      <c r="E184" s="206">
        <v>80</v>
      </c>
      <c r="F184" s="206">
        <v>80</v>
      </c>
      <c r="G184" s="206"/>
      <c r="H184" s="206">
        <v>700</v>
      </c>
      <c r="I184" s="206"/>
      <c r="J184" s="206"/>
      <c r="K184" s="25">
        <f t="shared" si="19"/>
        <v>620</v>
      </c>
      <c r="L184" s="204"/>
      <c r="M184" s="204"/>
      <c r="N184" s="204"/>
      <c r="O184" s="65"/>
    </row>
    <row r="185" spans="1:15" ht="15">
      <c r="A185" s="208" t="s">
        <v>154</v>
      </c>
      <c r="B185" s="205">
        <v>5511</v>
      </c>
      <c r="C185" s="34" t="s">
        <v>104</v>
      </c>
      <c r="D185" s="206">
        <v>375</v>
      </c>
      <c r="E185" s="206">
        <v>375</v>
      </c>
      <c r="F185" s="206">
        <v>375</v>
      </c>
      <c r="G185" s="206"/>
      <c r="H185" s="206">
        <v>375</v>
      </c>
      <c r="I185" s="206"/>
      <c r="J185" s="206"/>
      <c r="K185" s="25">
        <f t="shared" si="19"/>
        <v>0</v>
      </c>
      <c r="L185" s="204"/>
      <c r="M185" s="204"/>
      <c r="N185" s="204"/>
      <c r="O185" s="65"/>
    </row>
    <row r="186" spans="1:15" ht="15">
      <c r="A186" s="208" t="s">
        <v>154</v>
      </c>
      <c r="B186" s="34" t="s">
        <v>81</v>
      </c>
      <c r="C186" s="34" t="s">
        <v>82</v>
      </c>
      <c r="D186" s="206"/>
      <c r="E186" s="206"/>
      <c r="F186" s="206"/>
      <c r="G186" s="206"/>
      <c r="H186" s="206">
        <v>16210</v>
      </c>
      <c r="I186" s="206"/>
      <c r="J186" s="206"/>
      <c r="K186" s="25">
        <f t="shared" si="19"/>
        <v>16210</v>
      </c>
      <c r="L186" s="204"/>
      <c r="M186" s="204">
        <v>15960</v>
      </c>
      <c r="N186" s="204">
        <v>15960</v>
      </c>
      <c r="O186" s="65"/>
    </row>
    <row r="187" spans="1:15" ht="15">
      <c r="A187" s="208" t="s">
        <v>154</v>
      </c>
      <c r="B187" s="34" t="s">
        <v>49</v>
      </c>
      <c r="C187" s="34" t="s">
        <v>343</v>
      </c>
      <c r="D187" s="206">
        <v>1200</v>
      </c>
      <c r="E187" s="206">
        <v>1200</v>
      </c>
      <c r="F187" s="206">
        <v>1200</v>
      </c>
      <c r="G187" s="206"/>
      <c r="H187" s="206">
        <v>1200</v>
      </c>
      <c r="I187" s="206"/>
      <c r="J187" s="206"/>
      <c r="K187" s="25">
        <f t="shared" si="19"/>
        <v>0</v>
      </c>
      <c r="L187" s="204"/>
      <c r="M187" s="204"/>
      <c r="N187" s="204"/>
      <c r="O187" s="65"/>
    </row>
    <row r="188" spans="1:15" ht="15">
      <c r="A188" s="208" t="s">
        <v>154</v>
      </c>
      <c r="B188" s="205">
        <v>5515</v>
      </c>
      <c r="C188" s="34" t="s">
        <v>344</v>
      </c>
      <c r="D188" s="206">
        <v>200</v>
      </c>
      <c r="E188" s="206">
        <v>200</v>
      </c>
      <c r="F188" s="206">
        <v>200</v>
      </c>
      <c r="G188" s="206"/>
      <c r="H188" s="206">
        <v>1000</v>
      </c>
      <c r="I188" s="206"/>
      <c r="J188" s="206"/>
      <c r="K188" s="25">
        <f t="shared" si="19"/>
        <v>800</v>
      </c>
      <c r="L188" s="204"/>
      <c r="M188" s="204"/>
      <c r="N188" s="204"/>
      <c r="O188" s="65"/>
    </row>
    <row r="189" spans="1:15" ht="15">
      <c r="A189" s="208" t="s">
        <v>154</v>
      </c>
      <c r="B189" s="205">
        <v>5522</v>
      </c>
      <c r="C189" s="34" t="s">
        <v>195</v>
      </c>
      <c r="D189" s="206"/>
      <c r="E189" s="206"/>
      <c r="F189" s="206"/>
      <c r="G189" s="206"/>
      <c r="H189" s="206">
        <v>100</v>
      </c>
      <c r="I189" s="206"/>
      <c r="J189" s="206"/>
      <c r="K189" s="25">
        <f t="shared" si="19"/>
        <v>100</v>
      </c>
      <c r="L189" s="204"/>
      <c r="M189" s="204"/>
      <c r="N189" s="204"/>
      <c r="O189" s="65"/>
    </row>
    <row r="190" spans="1:15" ht="15">
      <c r="A190" s="208" t="s">
        <v>154</v>
      </c>
      <c r="B190" s="205">
        <v>5524</v>
      </c>
      <c r="C190" s="34" t="s">
        <v>105</v>
      </c>
      <c r="D190" s="206"/>
      <c r="E190" s="206"/>
      <c r="F190" s="206"/>
      <c r="G190" s="206"/>
      <c r="H190" s="206"/>
      <c r="I190" s="206"/>
      <c r="J190" s="206"/>
      <c r="K190" s="25">
        <f t="shared" si="19"/>
        <v>0</v>
      </c>
      <c r="L190" s="204"/>
      <c r="M190" s="204"/>
      <c r="N190" s="204"/>
      <c r="O190" s="65"/>
    </row>
    <row r="191" spans="1:15" ht="15">
      <c r="A191" s="208" t="s">
        <v>154</v>
      </c>
      <c r="B191" s="205">
        <v>5525</v>
      </c>
      <c r="C191" s="34" t="s">
        <v>106</v>
      </c>
      <c r="D191" s="206">
        <v>7971</v>
      </c>
      <c r="E191" s="206">
        <v>9634</v>
      </c>
      <c r="F191" s="206">
        <v>9634</v>
      </c>
      <c r="G191" s="206"/>
      <c r="H191" s="206">
        <v>26600</v>
      </c>
      <c r="I191" s="206"/>
      <c r="J191" s="206"/>
      <c r="K191" s="25">
        <f t="shared" si="19"/>
        <v>16966</v>
      </c>
      <c r="L191" s="204"/>
      <c r="M191" s="204"/>
      <c r="N191" s="204"/>
      <c r="O191" s="65"/>
    </row>
    <row r="192" spans="1:15" ht="15">
      <c r="A192" s="208" t="s">
        <v>154</v>
      </c>
      <c r="B192" s="215">
        <v>5540</v>
      </c>
      <c r="C192" s="34" t="s">
        <v>486</v>
      </c>
      <c r="D192" s="206"/>
      <c r="E192" s="206"/>
      <c r="F192" s="206"/>
      <c r="G192" s="206"/>
      <c r="H192" s="206">
        <v>2500</v>
      </c>
      <c r="I192" s="206"/>
      <c r="J192" s="206"/>
      <c r="K192" s="25">
        <f t="shared" si="19"/>
        <v>2500</v>
      </c>
      <c r="L192" s="204"/>
      <c r="M192" s="204"/>
      <c r="N192" s="204"/>
      <c r="O192" s="65"/>
    </row>
    <row r="193" spans="1:15" ht="15">
      <c r="A193" s="209" t="s">
        <v>107</v>
      </c>
      <c r="B193" s="214"/>
      <c r="C193" s="212" t="s">
        <v>396</v>
      </c>
      <c r="D193" s="211">
        <f aca="true" t="shared" si="25" ref="D193:J193">SUM(D194:D206)</f>
        <v>50053</v>
      </c>
      <c r="E193" s="211">
        <f t="shared" si="25"/>
        <v>30060</v>
      </c>
      <c r="F193" s="211">
        <f t="shared" si="25"/>
        <v>69381</v>
      </c>
      <c r="G193" s="211">
        <f t="shared" si="25"/>
        <v>0</v>
      </c>
      <c r="H193" s="211">
        <f t="shared" si="25"/>
        <v>84791</v>
      </c>
      <c r="I193" s="211">
        <f t="shared" si="25"/>
        <v>0</v>
      </c>
      <c r="J193" s="211">
        <f t="shared" si="25"/>
        <v>0</v>
      </c>
      <c r="K193" s="26">
        <f t="shared" si="19"/>
        <v>15410</v>
      </c>
      <c r="L193" s="204"/>
      <c r="M193" s="204"/>
      <c r="N193" s="204"/>
      <c r="O193" s="65"/>
    </row>
    <row r="194" spans="1:15" ht="15">
      <c r="A194" s="35" t="s">
        <v>107</v>
      </c>
      <c r="B194" s="205">
        <v>4528</v>
      </c>
      <c r="C194" s="34" t="s">
        <v>73</v>
      </c>
      <c r="D194" s="206">
        <v>150</v>
      </c>
      <c r="E194" s="206">
        <v>150</v>
      </c>
      <c r="F194" s="206">
        <v>150</v>
      </c>
      <c r="G194" s="206"/>
      <c r="H194" s="206">
        <v>225</v>
      </c>
      <c r="I194" s="206"/>
      <c r="J194" s="206"/>
      <c r="K194" s="25">
        <f t="shared" si="19"/>
        <v>75</v>
      </c>
      <c r="L194" s="204"/>
      <c r="M194" s="204"/>
      <c r="N194" s="204"/>
      <c r="O194" s="65"/>
    </row>
    <row r="195" spans="1:15" ht="15">
      <c r="A195" s="35" t="s">
        <v>164</v>
      </c>
      <c r="B195" s="221">
        <v>500</v>
      </c>
      <c r="C195" s="207" t="s">
        <v>100</v>
      </c>
      <c r="D195" s="206">
        <v>15700</v>
      </c>
      <c r="E195" s="206">
        <v>15700</v>
      </c>
      <c r="F195" s="206">
        <v>23900</v>
      </c>
      <c r="G195" s="206"/>
      <c r="H195" s="206">
        <v>33030</v>
      </c>
      <c r="I195" s="206"/>
      <c r="J195" s="206"/>
      <c r="K195" s="25">
        <f t="shared" si="19"/>
        <v>9130</v>
      </c>
      <c r="L195" s="204"/>
      <c r="M195" s="204"/>
      <c r="N195" s="204"/>
      <c r="O195" s="65"/>
    </row>
    <row r="196" spans="1:15" ht="15">
      <c r="A196" s="35" t="s">
        <v>164</v>
      </c>
      <c r="B196" s="221">
        <v>506</v>
      </c>
      <c r="C196" s="207" t="s">
        <v>101</v>
      </c>
      <c r="D196" s="206">
        <v>5340</v>
      </c>
      <c r="E196" s="206">
        <v>5340</v>
      </c>
      <c r="F196" s="206">
        <v>8112</v>
      </c>
      <c r="G196" s="206"/>
      <c r="H196" s="206">
        <v>11165</v>
      </c>
      <c r="I196" s="206"/>
      <c r="J196" s="206"/>
      <c r="K196" s="25">
        <f t="shared" si="19"/>
        <v>3053</v>
      </c>
      <c r="L196" s="204"/>
      <c r="M196" s="204"/>
      <c r="N196" s="204"/>
      <c r="O196" s="65"/>
    </row>
    <row r="197" spans="1:15" ht="15">
      <c r="A197" s="35" t="s">
        <v>164</v>
      </c>
      <c r="B197" s="205">
        <v>5500</v>
      </c>
      <c r="C197" s="34" t="s">
        <v>102</v>
      </c>
      <c r="D197" s="206">
        <v>250</v>
      </c>
      <c r="E197" s="206">
        <v>250</v>
      </c>
      <c r="F197" s="206">
        <v>250</v>
      </c>
      <c r="G197" s="206"/>
      <c r="H197" s="206">
        <v>300</v>
      </c>
      <c r="I197" s="206"/>
      <c r="J197" s="206"/>
      <c r="K197" s="25">
        <f t="shared" si="19"/>
        <v>50</v>
      </c>
      <c r="L197" s="204"/>
      <c r="M197" s="204"/>
      <c r="N197" s="204"/>
      <c r="O197" s="65"/>
    </row>
    <row r="198" spans="1:15" ht="15">
      <c r="A198" s="35" t="s">
        <v>164</v>
      </c>
      <c r="B198" s="205">
        <v>5503</v>
      </c>
      <c r="C198" s="34" t="s">
        <v>397</v>
      </c>
      <c r="D198" s="206">
        <v>100</v>
      </c>
      <c r="E198" s="206">
        <v>100</v>
      </c>
      <c r="F198" s="206">
        <v>100</v>
      </c>
      <c r="G198" s="206"/>
      <c r="H198" s="206">
        <v>300</v>
      </c>
      <c r="I198" s="206"/>
      <c r="J198" s="206"/>
      <c r="K198" s="25">
        <f t="shared" si="19"/>
        <v>200</v>
      </c>
      <c r="L198" s="204"/>
      <c r="M198" s="204"/>
      <c r="N198" s="204"/>
      <c r="O198" s="65"/>
    </row>
    <row r="199" spans="1:15" ht="15">
      <c r="A199" s="35" t="s">
        <v>164</v>
      </c>
      <c r="B199" s="205">
        <v>5504</v>
      </c>
      <c r="C199" s="34" t="s">
        <v>103</v>
      </c>
      <c r="D199" s="206">
        <v>200</v>
      </c>
      <c r="E199" s="206">
        <v>100</v>
      </c>
      <c r="F199" s="206">
        <v>100</v>
      </c>
      <c r="G199" s="206"/>
      <c r="H199" s="206">
        <v>300</v>
      </c>
      <c r="I199" s="206"/>
      <c r="J199" s="206"/>
      <c r="K199" s="25">
        <f t="shared" si="19"/>
        <v>200</v>
      </c>
      <c r="L199" s="204"/>
      <c r="M199" s="204"/>
      <c r="N199" s="204"/>
      <c r="O199" s="65"/>
    </row>
    <row r="200" spans="1:15" ht="15">
      <c r="A200" s="35" t="s">
        <v>164</v>
      </c>
      <c r="B200" s="205">
        <v>5511</v>
      </c>
      <c r="C200" s="34" t="s">
        <v>104</v>
      </c>
      <c r="D200" s="206">
        <v>300</v>
      </c>
      <c r="E200" s="206">
        <v>200</v>
      </c>
      <c r="F200" s="206">
        <v>200</v>
      </c>
      <c r="G200" s="206"/>
      <c r="H200" s="206">
        <v>100</v>
      </c>
      <c r="I200" s="206"/>
      <c r="J200" s="206"/>
      <c r="K200" s="25">
        <f t="shared" si="19"/>
        <v>-100</v>
      </c>
      <c r="L200" s="204"/>
      <c r="M200" s="204"/>
      <c r="N200" s="204"/>
      <c r="O200" s="65"/>
    </row>
    <row r="201" spans="1:15" ht="15">
      <c r="A201" s="35" t="s">
        <v>164</v>
      </c>
      <c r="B201" s="205">
        <v>5513</v>
      </c>
      <c r="C201" s="34" t="s">
        <v>343</v>
      </c>
      <c r="D201" s="206">
        <v>600</v>
      </c>
      <c r="E201" s="206">
        <v>800</v>
      </c>
      <c r="F201" s="206">
        <v>800</v>
      </c>
      <c r="G201" s="206"/>
      <c r="H201" s="206">
        <v>800</v>
      </c>
      <c r="I201" s="206"/>
      <c r="J201" s="206"/>
      <c r="K201" s="25">
        <f t="shared" si="19"/>
        <v>0</v>
      </c>
      <c r="L201" s="204"/>
      <c r="M201" s="204"/>
      <c r="N201" s="204"/>
      <c r="O201" s="65"/>
    </row>
    <row r="202" spans="1:15" ht="15">
      <c r="A202" s="35" t="s">
        <v>164</v>
      </c>
      <c r="B202" s="34" t="s">
        <v>50</v>
      </c>
      <c r="C202" s="34" t="s">
        <v>51</v>
      </c>
      <c r="D202" s="206"/>
      <c r="E202" s="206"/>
      <c r="F202" s="206"/>
      <c r="G202" s="206"/>
      <c r="H202" s="206">
        <v>200</v>
      </c>
      <c r="I202" s="206"/>
      <c r="J202" s="206"/>
      <c r="K202" s="25">
        <f t="shared" si="19"/>
        <v>200</v>
      </c>
      <c r="L202" s="204"/>
      <c r="M202" s="204"/>
      <c r="N202" s="204"/>
      <c r="O202" s="65"/>
    </row>
    <row r="203" spans="1:15" ht="15">
      <c r="A203" s="35" t="s">
        <v>164</v>
      </c>
      <c r="B203" s="205">
        <v>5515</v>
      </c>
      <c r="C203" s="34" t="s">
        <v>344</v>
      </c>
      <c r="D203" s="206">
        <v>400</v>
      </c>
      <c r="E203" s="206">
        <v>400</v>
      </c>
      <c r="F203" s="206">
        <v>400</v>
      </c>
      <c r="G203" s="206"/>
      <c r="H203" s="206">
        <v>600</v>
      </c>
      <c r="I203" s="206"/>
      <c r="J203" s="206"/>
      <c r="K203" s="25">
        <f aca="true" t="shared" si="26" ref="K203:K266">H203-F203</f>
        <v>200</v>
      </c>
      <c r="L203" s="204"/>
      <c r="M203" s="204"/>
      <c r="N203" s="204"/>
      <c r="O203" s="65"/>
    </row>
    <row r="204" spans="1:15" ht="15">
      <c r="A204" s="35" t="s">
        <v>164</v>
      </c>
      <c r="B204" s="34" t="s">
        <v>66</v>
      </c>
      <c r="C204" s="34" t="s">
        <v>67</v>
      </c>
      <c r="D204" s="206"/>
      <c r="E204" s="206"/>
      <c r="F204" s="206"/>
      <c r="G204" s="206"/>
      <c r="H204" s="206">
        <v>100</v>
      </c>
      <c r="I204" s="206"/>
      <c r="J204" s="206"/>
      <c r="K204" s="25">
        <f t="shared" si="26"/>
        <v>100</v>
      </c>
      <c r="L204" s="204"/>
      <c r="M204" s="204"/>
      <c r="N204" s="204"/>
      <c r="O204" s="65"/>
    </row>
    <row r="205" spans="1:15" ht="15">
      <c r="A205" s="35" t="s">
        <v>164</v>
      </c>
      <c r="B205" s="34" t="s">
        <v>108</v>
      </c>
      <c r="C205" s="34" t="s">
        <v>109</v>
      </c>
      <c r="D205" s="206">
        <v>100</v>
      </c>
      <c r="E205" s="206">
        <v>300</v>
      </c>
      <c r="F205" s="206">
        <v>28649</v>
      </c>
      <c r="G205" s="206"/>
      <c r="H205" s="206">
        <v>200</v>
      </c>
      <c r="I205" s="206"/>
      <c r="J205" s="206"/>
      <c r="K205" s="25">
        <f t="shared" si="26"/>
        <v>-28449</v>
      </c>
      <c r="L205" s="204"/>
      <c r="M205" s="204"/>
      <c r="N205" s="204"/>
      <c r="O205" s="65"/>
    </row>
    <row r="206" spans="1:15" ht="15">
      <c r="A206" s="35" t="s">
        <v>164</v>
      </c>
      <c r="B206" s="34" t="s">
        <v>53</v>
      </c>
      <c r="C206" s="34" t="s">
        <v>54</v>
      </c>
      <c r="D206" s="206">
        <v>26913</v>
      </c>
      <c r="E206" s="206">
        <v>6720</v>
      </c>
      <c r="F206" s="206">
        <v>6720</v>
      </c>
      <c r="G206" s="206"/>
      <c r="H206" s="206">
        <v>37471</v>
      </c>
      <c r="I206" s="206"/>
      <c r="J206" s="206"/>
      <c r="K206" s="25">
        <f t="shared" si="26"/>
        <v>30751</v>
      </c>
      <c r="L206" s="204"/>
      <c r="M206" s="204"/>
      <c r="N206" s="204"/>
      <c r="O206" s="65"/>
    </row>
    <row r="207" spans="1:15" ht="15">
      <c r="A207" s="209" t="s">
        <v>110</v>
      </c>
      <c r="B207" s="214"/>
      <c r="C207" s="212" t="s">
        <v>398</v>
      </c>
      <c r="D207" s="211">
        <f aca="true" t="shared" si="27" ref="D207:J207">SUM(D208:D217)</f>
        <v>18343</v>
      </c>
      <c r="E207" s="211">
        <f t="shared" si="27"/>
        <v>20460</v>
      </c>
      <c r="F207" s="211">
        <f>SUM(F208:F217)</f>
        <v>23460</v>
      </c>
      <c r="G207" s="211">
        <f t="shared" si="27"/>
        <v>0</v>
      </c>
      <c r="H207" s="211">
        <f t="shared" si="27"/>
        <v>25260</v>
      </c>
      <c r="I207" s="211">
        <f t="shared" si="27"/>
        <v>0</v>
      </c>
      <c r="J207" s="211">
        <f t="shared" si="27"/>
        <v>0</v>
      </c>
      <c r="K207" s="26">
        <f t="shared" si="26"/>
        <v>1800</v>
      </c>
      <c r="L207" s="204"/>
      <c r="M207" s="204"/>
      <c r="N207" s="204"/>
      <c r="O207" s="65"/>
    </row>
    <row r="208" spans="1:15" ht="15">
      <c r="A208" s="35" t="s">
        <v>110</v>
      </c>
      <c r="B208" s="207" t="s">
        <v>39</v>
      </c>
      <c r="C208" s="207" t="s">
        <v>40</v>
      </c>
      <c r="D208" s="206">
        <v>10200</v>
      </c>
      <c r="E208" s="206">
        <v>10200</v>
      </c>
      <c r="F208" s="206">
        <v>10200</v>
      </c>
      <c r="G208" s="206"/>
      <c r="H208" s="206">
        <v>10800</v>
      </c>
      <c r="I208" s="206"/>
      <c r="J208" s="206"/>
      <c r="K208" s="25">
        <f t="shared" si="26"/>
        <v>600</v>
      </c>
      <c r="L208" s="204"/>
      <c r="M208" s="204"/>
      <c r="N208" s="204"/>
      <c r="O208" s="65"/>
    </row>
    <row r="209" spans="1:15" ht="15">
      <c r="A209" s="35" t="s">
        <v>110</v>
      </c>
      <c r="B209" s="207" t="s">
        <v>41</v>
      </c>
      <c r="C209" s="207" t="s">
        <v>345</v>
      </c>
      <c r="D209" s="206">
        <v>3470</v>
      </c>
      <c r="E209" s="206">
        <v>3470</v>
      </c>
      <c r="F209" s="206">
        <v>3470</v>
      </c>
      <c r="G209" s="206"/>
      <c r="H209" s="206">
        <v>3650</v>
      </c>
      <c r="I209" s="206"/>
      <c r="J209" s="206"/>
      <c r="K209" s="25">
        <f t="shared" si="26"/>
        <v>180</v>
      </c>
      <c r="L209" s="204"/>
      <c r="M209" s="204"/>
      <c r="N209" s="204"/>
      <c r="O209" s="65"/>
    </row>
    <row r="210" spans="1:15" ht="15">
      <c r="A210" s="35" t="s">
        <v>110</v>
      </c>
      <c r="B210" s="34" t="s">
        <v>42</v>
      </c>
      <c r="C210" s="34" t="s">
        <v>43</v>
      </c>
      <c r="D210" s="206">
        <v>1300</v>
      </c>
      <c r="E210" s="206">
        <v>1300</v>
      </c>
      <c r="F210" s="206">
        <v>1300</v>
      </c>
      <c r="G210" s="206"/>
      <c r="H210" s="206">
        <v>1200</v>
      </c>
      <c r="I210" s="206"/>
      <c r="J210" s="206"/>
      <c r="K210" s="25">
        <f t="shared" si="26"/>
        <v>-100</v>
      </c>
      <c r="L210" s="204"/>
      <c r="M210" s="204"/>
      <c r="N210" s="204"/>
      <c r="O210" s="65"/>
    </row>
    <row r="211" spans="1:15" ht="15">
      <c r="A211" s="35" t="s">
        <v>110</v>
      </c>
      <c r="B211" s="34" t="s">
        <v>46</v>
      </c>
      <c r="C211" s="34" t="s">
        <v>47</v>
      </c>
      <c r="D211" s="206">
        <v>200</v>
      </c>
      <c r="E211" s="206">
        <v>200</v>
      </c>
      <c r="F211" s="206">
        <v>200</v>
      </c>
      <c r="G211" s="206"/>
      <c r="H211" s="206">
        <v>200</v>
      </c>
      <c r="I211" s="206"/>
      <c r="J211" s="206"/>
      <c r="K211" s="25">
        <f t="shared" si="26"/>
        <v>0</v>
      </c>
      <c r="L211" s="204"/>
      <c r="M211" s="204"/>
      <c r="N211" s="204"/>
      <c r="O211" s="65"/>
    </row>
    <row r="212" spans="1:15" ht="15">
      <c r="A212" s="35" t="s">
        <v>165</v>
      </c>
      <c r="B212" s="34" t="s">
        <v>64</v>
      </c>
      <c r="C212" s="34" t="s">
        <v>65</v>
      </c>
      <c r="D212" s="206">
        <v>1600</v>
      </c>
      <c r="E212" s="206">
        <v>1600</v>
      </c>
      <c r="F212" s="206">
        <v>1600</v>
      </c>
      <c r="G212" s="206"/>
      <c r="H212" s="206">
        <v>1600</v>
      </c>
      <c r="I212" s="206"/>
      <c r="J212" s="206"/>
      <c r="K212" s="25">
        <f t="shared" si="26"/>
        <v>0</v>
      </c>
      <c r="L212" s="204"/>
      <c r="M212" s="204"/>
      <c r="N212" s="204"/>
      <c r="O212" s="65"/>
    </row>
    <row r="213" spans="1:15" ht="15">
      <c r="A213" s="35" t="s">
        <v>110</v>
      </c>
      <c r="B213" s="34" t="s">
        <v>50</v>
      </c>
      <c r="C213" s="34" t="s">
        <v>51</v>
      </c>
      <c r="D213" s="206">
        <v>650</v>
      </c>
      <c r="E213" s="206">
        <v>650</v>
      </c>
      <c r="F213" s="206">
        <v>650</v>
      </c>
      <c r="G213" s="206"/>
      <c r="H213" s="206">
        <v>300</v>
      </c>
      <c r="I213" s="206"/>
      <c r="J213" s="206"/>
      <c r="K213" s="25">
        <f t="shared" si="26"/>
        <v>-350</v>
      </c>
      <c r="L213" s="204"/>
      <c r="M213" s="204"/>
      <c r="N213" s="204"/>
      <c r="O213" s="65"/>
    </row>
    <row r="214" spans="1:15" ht="15">
      <c r="A214" s="35" t="s">
        <v>110</v>
      </c>
      <c r="B214" s="34" t="s">
        <v>52</v>
      </c>
      <c r="C214" s="34" t="s">
        <v>344</v>
      </c>
      <c r="D214" s="206"/>
      <c r="E214" s="206"/>
      <c r="F214" s="206"/>
      <c r="G214" s="206"/>
      <c r="H214" s="206">
        <v>150</v>
      </c>
      <c r="I214" s="206"/>
      <c r="J214" s="206"/>
      <c r="K214" s="25">
        <f t="shared" si="26"/>
        <v>150</v>
      </c>
      <c r="L214" s="204"/>
      <c r="M214" s="204"/>
      <c r="N214" s="204"/>
      <c r="O214" s="65"/>
    </row>
    <row r="215" spans="1:15" ht="15">
      <c r="A215" s="35" t="s">
        <v>165</v>
      </c>
      <c r="B215" s="205">
        <v>5522</v>
      </c>
      <c r="C215" s="34" t="s">
        <v>195</v>
      </c>
      <c r="D215" s="206"/>
      <c r="E215" s="206"/>
      <c r="F215" s="206"/>
      <c r="G215" s="206"/>
      <c r="H215" s="206"/>
      <c r="I215" s="206"/>
      <c r="J215" s="206"/>
      <c r="K215" s="25">
        <f t="shared" si="26"/>
        <v>0</v>
      </c>
      <c r="L215" s="204"/>
      <c r="M215" s="204"/>
      <c r="N215" s="204"/>
      <c r="O215" s="65"/>
    </row>
    <row r="216" spans="1:15" ht="15">
      <c r="A216" s="35" t="s">
        <v>110</v>
      </c>
      <c r="B216" s="34" t="s">
        <v>111</v>
      </c>
      <c r="C216" s="34" t="s">
        <v>112</v>
      </c>
      <c r="D216" s="206">
        <v>863</v>
      </c>
      <c r="E216" s="206">
        <v>2980</v>
      </c>
      <c r="F216" s="206">
        <v>5980</v>
      </c>
      <c r="G216" s="206"/>
      <c r="H216" s="206">
        <v>7300</v>
      </c>
      <c r="I216" s="206"/>
      <c r="J216" s="206"/>
      <c r="K216" s="25">
        <f t="shared" si="26"/>
        <v>1320</v>
      </c>
      <c r="L216" s="204"/>
      <c r="M216" s="204"/>
      <c r="N216" s="204"/>
      <c r="O216" s="65"/>
    </row>
    <row r="217" spans="1:15" ht="15">
      <c r="A217" s="35" t="s">
        <v>165</v>
      </c>
      <c r="B217" s="34" t="s">
        <v>53</v>
      </c>
      <c r="C217" s="34" t="s">
        <v>54</v>
      </c>
      <c r="D217" s="206">
        <v>60</v>
      </c>
      <c r="E217" s="206">
        <v>60</v>
      </c>
      <c r="F217" s="206">
        <v>60</v>
      </c>
      <c r="G217" s="206"/>
      <c r="H217" s="206">
        <v>60</v>
      </c>
      <c r="I217" s="206"/>
      <c r="J217" s="206"/>
      <c r="K217" s="25">
        <f t="shared" si="26"/>
        <v>0</v>
      </c>
      <c r="L217" s="204"/>
      <c r="M217" s="204"/>
      <c r="N217" s="204"/>
      <c r="O217" s="65"/>
    </row>
    <row r="218" spans="1:15" ht="15">
      <c r="A218" s="209" t="s">
        <v>110</v>
      </c>
      <c r="B218" s="214"/>
      <c r="C218" s="212" t="s">
        <v>399</v>
      </c>
      <c r="D218" s="211">
        <f>SUM(D219:D228)</f>
        <v>20266</v>
      </c>
      <c r="E218" s="211">
        <f aca="true" t="shared" si="28" ref="E218:J218">SUM(E219:E228)</f>
        <v>20850</v>
      </c>
      <c r="F218" s="211">
        <f>SUM(F219:F228)</f>
        <v>22385</v>
      </c>
      <c r="G218" s="211">
        <f t="shared" si="28"/>
        <v>0</v>
      </c>
      <c r="H218" s="211">
        <f t="shared" si="28"/>
        <v>23665</v>
      </c>
      <c r="I218" s="211">
        <f t="shared" si="28"/>
        <v>0</v>
      </c>
      <c r="J218" s="211">
        <f t="shared" si="28"/>
        <v>0</v>
      </c>
      <c r="K218" s="26">
        <f t="shared" si="26"/>
        <v>1280</v>
      </c>
      <c r="L218" s="204"/>
      <c r="M218" s="204"/>
      <c r="N218" s="204"/>
      <c r="O218" s="65"/>
    </row>
    <row r="219" spans="1:15" ht="15">
      <c r="A219" s="35" t="s">
        <v>110</v>
      </c>
      <c r="B219" s="207" t="s">
        <v>39</v>
      </c>
      <c r="C219" s="207" t="s">
        <v>40</v>
      </c>
      <c r="D219" s="206">
        <v>10700</v>
      </c>
      <c r="E219" s="206">
        <v>10700</v>
      </c>
      <c r="F219" s="206">
        <v>10700</v>
      </c>
      <c r="G219" s="206"/>
      <c r="H219" s="206">
        <v>10800</v>
      </c>
      <c r="I219" s="206"/>
      <c r="J219" s="206"/>
      <c r="K219" s="25">
        <f t="shared" si="26"/>
        <v>100</v>
      </c>
      <c r="L219" s="204"/>
      <c r="M219" s="204"/>
      <c r="N219" s="204"/>
      <c r="O219" s="65"/>
    </row>
    <row r="220" spans="1:15" ht="15">
      <c r="A220" s="35" t="s">
        <v>110</v>
      </c>
      <c r="B220" s="207" t="s">
        <v>41</v>
      </c>
      <c r="C220" s="207" t="s">
        <v>345</v>
      </c>
      <c r="D220" s="206">
        <v>3640</v>
      </c>
      <c r="E220" s="206">
        <v>3640</v>
      </c>
      <c r="F220" s="206">
        <v>3640</v>
      </c>
      <c r="G220" s="206"/>
      <c r="H220" s="206">
        <v>3650</v>
      </c>
      <c r="I220" s="206"/>
      <c r="J220" s="206"/>
      <c r="K220" s="25">
        <f t="shared" si="26"/>
        <v>10</v>
      </c>
      <c r="L220" s="204"/>
      <c r="M220" s="204"/>
      <c r="N220" s="204"/>
      <c r="O220" s="65"/>
    </row>
    <row r="221" spans="1:15" ht="15">
      <c r="A221" s="35" t="s">
        <v>110</v>
      </c>
      <c r="B221" s="34" t="s">
        <v>42</v>
      </c>
      <c r="C221" s="34" t="s">
        <v>43</v>
      </c>
      <c r="D221" s="206">
        <v>1200</v>
      </c>
      <c r="E221" s="206">
        <v>1250</v>
      </c>
      <c r="F221" s="206">
        <v>1250</v>
      </c>
      <c r="G221" s="206"/>
      <c r="H221" s="206">
        <v>160</v>
      </c>
      <c r="I221" s="206"/>
      <c r="J221" s="206"/>
      <c r="K221" s="25">
        <f t="shared" si="26"/>
        <v>-1090</v>
      </c>
      <c r="L221" s="204"/>
      <c r="M221" s="204"/>
      <c r="N221" s="204"/>
      <c r="O221" s="65"/>
    </row>
    <row r="222" spans="1:15" ht="15">
      <c r="A222" s="35" t="s">
        <v>110</v>
      </c>
      <c r="B222" s="34" t="s">
        <v>46</v>
      </c>
      <c r="C222" s="34" t="s">
        <v>47</v>
      </c>
      <c r="D222" s="206">
        <v>200</v>
      </c>
      <c r="E222" s="206">
        <v>200</v>
      </c>
      <c r="F222" s="206">
        <v>200</v>
      </c>
      <c r="G222" s="206"/>
      <c r="H222" s="206">
        <v>1500</v>
      </c>
      <c r="I222" s="206"/>
      <c r="J222" s="206"/>
      <c r="K222" s="25">
        <f t="shared" si="26"/>
        <v>1300</v>
      </c>
      <c r="L222" s="204"/>
      <c r="M222" s="204"/>
      <c r="N222" s="204"/>
      <c r="O222" s="65"/>
    </row>
    <row r="223" spans="1:15" ht="15">
      <c r="A223" s="35" t="s">
        <v>165</v>
      </c>
      <c r="B223" s="34" t="s">
        <v>64</v>
      </c>
      <c r="C223" s="34" t="s">
        <v>65</v>
      </c>
      <c r="D223" s="206">
        <v>2200</v>
      </c>
      <c r="E223" s="206">
        <v>2200</v>
      </c>
      <c r="F223" s="206">
        <v>2200</v>
      </c>
      <c r="G223" s="206"/>
      <c r="H223" s="206">
        <v>2525</v>
      </c>
      <c r="I223" s="206"/>
      <c r="J223" s="206"/>
      <c r="K223" s="25">
        <f t="shared" si="26"/>
        <v>325</v>
      </c>
      <c r="L223" s="204"/>
      <c r="M223" s="204"/>
      <c r="N223" s="204"/>
      <c r="O223" s="65"/>
    </row>
    <row r="224" spans="1:15" ht="15">
      <c r="A224" s="35" t="s">
        <v>110</v>
      </c>
      <c r="B224" s="34" t="s">
        <v>50</v>
      </c>
      <c r="C224" s="34" t="s">
        <v>51</v>
      </c>
      <c r="D224" s="206">
        <v>1050</v>
      </c>
      <c r="E224" s="206">
        <v>650</v>
      </c>
      <c r="F224" s="206">
        <v>650</v>
      </c>
      <c r="G224" s="206"/>
      <c r="H224" s="206">
        <v>380</v>
      </c>
      <c r="I224" s="206"/>
      <c r="J224" s="206"/>
      <c r="K224" s="25">
        <f t="shared" si="26"/>
        <v>-270</v>
      </c>
      <c r="L224" s="204"/>
      <c r="M224" s="204"/>
      <c r="N224" s="204"/>
      <c r="O224" s="65"/>
    </row>
    <row r="225" spans="1:15" ht="15">
      <c r="A225" s="35" t="s">
        <v>110</v>
      </c>
      <c r="B225" s="34" t="s">
        <v>52</v>
      </c>
      <c r="C225" s="34" t="s">
        <v>344</v>
      </c>
      <c r="D225" s="206"/>
      <c r="E225" s="206"/>
      <c r="F225" s="206"/>
      <c r="G225" s="206"/>
      <c r="H225" s="206"/>
      <c r="I225" s="206"/>
      <c r="J225" s="206"/>
      <c r="K225" s="25">
        <f t="shared" si="26"/>
        <v>0</v>
      </c>
      <c r="L225" s="204"/>
      <c r="M225" s="204"/>
      <c r="N225" s="204"/>
      <c r="O225" s="65"/>
    </row>
    <row r="226" spans="1:15" ht="15">
      <c r="A226" s="35" t="s">
        <v>165</v>
      </c>
      <c r="B226" s="205">
        <v>5522</v>
      </c>
      <c r="C226" s="34" t="s">
        <v>195</v>
      </c>
      <c r="D226" s="206"/>
      <c r="E226" s="206"/>
      <c r="F226" s="206"/>
      <c r="G226" s="206"/>
      <c r="H226" s="206"/>
      <c r="I226" s="206"/>
      <c r="J226" s="206"/>
      <c r="K226" s="25">
        <f t="shared" si="26"/>
        <v>0</v>
      </c>
      <c r="L226" s="204"/>
      <c r="M226" s="204"/>
      <c r="N226" s="204"/>
      <c r="O226" s="65"/>
    </row>
    <row r="227" spans="1:15" ht="15">
      <c r="A227" s="35" t="s">
        <v>110</v>
      </c>
      <c r="B227" s="34" t="s">
        <v>111</v>
      </c>
      <c r="C227" s="34" t="s">
        <v>112</v>
      </c>
      <c r="D227" s="206">
        <v>1216</v>
      </c>
      <c r="E227" s="206">
        <v>2150</v>
      </c>
      <c r="F227" s="206">
        <v>3685</v>
      </c>
      <c r="G227" s="206"/>
      <c r="H227" s="206">
        <v>4590</v>
      </c>
      <c r="I227" s="206"/>
      <c r="J227" s="206"/>
      <c r="K227" s="25">
        <f t="shared" si="26"/>
        <v>905</v>
      </c>
      <c r="L227" s="204"/>
      <c r="M227" s="204"/>
      <c r="N227" s="204"/>
      <c r="O227" s="65"/>
    </row>
    <row r="228" spans="1:15" ht="15">
      <c r="A228" s="35" t="s">
        <v>165</v>
      </c>
      <c r="B228" s="205">
        <v>5525</v>
      </c>
      <c r="C228" s="34" t="s">
        <v>54</v>
      </c>
      <c r="D228" s="206">
        <v>60</v>
      </c>
      <c r="E228" s="206">
        <v>60</v>
      </c>
      <c r="F228" s="206">
        <v>60</v>
      </c>
      <c r="G228" s="206"/>
      <c r="H228" s="206">
        <v>60</v>
      </c>
      <c r="I228" s="206"/>
      <c r="J228" s="206"/>
      <c r="K228" s="25">
        <f t="shared" si="26"/>
        <v>0</v>
      </c>
      <c r="L228" s="204"/>
      <c r="M228" s="204"/>
      <c r="N228" s="204"/>
      <c r="O228" s="65"/>
    </row>
    <row r="229" spans="1:15" ht="15">
      <c r="A229" s="209" t="s">
        <v>110</v>
      </c>
      <c r="B229" s="214"/>
      <c r="C229" s="212" t="s">
        <v>400</v>
      </c>
      <c r="D229" s="211">
        <f>SUM(D230:D240)</f>
        <v>90138</v>
      </c>
      <c r="E229" s="211">
        <f aca="true" t="shared" si="29" ref="E229:J229">SUM(E230:E240)</f>
        <v>84950</v>
      </c>
      <c r="F229" s="211">
        <f>SUM(F230:F240)</f>
        <v>89795</v>
      </c>
      <c r="G229" s="211">
        <f t="shared" si="29"/>
        <v>0</v>
      </c>
      <c r="H229" s="211">
        <f t="shared" si="29"/>
        <v>76240</v>
      </c>
      <c r="I229" s="211">
        <f t="shared" si="29"/>
        <v>0</v>
      </c>
      <c r="J229" s="211">
        <f t="shared" si="29"/>
        <v>0</v>
      </c>
      <c r="K229" s="26">
        <f t="shared" si="26"/>
        <v>-13555</v>
      </c>
      <c r="L229" s="204"/>
      <c r="M229" s="204"/>
      <c r="N229" s="204"/>
      <c r="O229" s="65"/>
    </row>
    <row r="230" spans="1:15" ht="15">
      <c r="A230" s="35" t="s">
        <v>110</v>
      </c>
      <c r="B230" s="207" t="s">
        <v>39</v>
      </c>
      <c r="C230" s="207" t="s">
        <v>40</v>
      </c>
      <c r="D230" s="206">
        <v>45064</v>
      </c>
      <c r="E230" s="206">
        <v>45064</v>
      </c>
      <c r="F230" s="206">
        <v>45064</v>
      </c>
      <c r="G230" s="206"/>
      <c r="H230" s="206">
        <v>35690</v>
      </c>
      <c r="I230" s="206"/>
      <c r="J230" s="206"/>
      <c r="K230" s="25">
        <f t="shared" si="26"/>
        <v>-9374</v>
      </c>
      <c r="L230" s="204"/>
      <c r="M230" s="204"/>
      <c r="N230" s="204"/>
      <c r="O230" s="65"/>
    </row>
    <row r="231" spans="1:15" ht="15">
      <c r="A231" s="35" t="s">
        <v>110</v>
      </c>
      <c r="B231" s="207" t="s">
        <v>41</v>
      </c>
      <c r="C231" s="207" t="s">
        <v>345</v>
      </c>
      <c r="D231" s="206">
        <v>15501</v>
      </c>
      <c r="E231" s="206">
        <v>15501</v>
      </c>
      <c r="F231" s="206">
        <v>15501</v>
      </c>
      <c r="G231" s="206"/>
      <c r="H231" s="206">
        <v>12065</v>
      </c>
      <c r="I231" s="206"/>
      <c r="J231" s="206"/>
      <c r="K231" s="25">
        <f t="shared" si="26"/>
        <v>-3436</v>
      </c>
      <c r="L231" s="204"/>
      <c r="M231" s="204"/>
      <c r="N231" s="204"/>
      <c r="O231" s="65"/>
    </row>
    <row r="232" spans="1:15" ht="15">
      <c r="A232" s="35" t="s">
        <v>110</v>
      </c>
      <c r="B232" s="34" t="s">
        <v>42</v>
      </c>
      <c r="C232" s="34" t="s">
        <v>43</v>
      </c>
      <c r="D232" s="206">
        <v>13148</v>
      </c>
      <c r="E232" s="206">
        <v>13148</v>
      </c>
      <c r="F232" s="206">
        <v>13148</v>
      </c>
      <c r="G232" s="206"/>
      <c r="H232" s="206">
        <v>930</v>
      </c>
      <c r="I232" s="206"/>
      <c r="J232" s="206"/>
      <c r="K232" s="25">
        <f t="shared" si="26"/>
        <v>-12218</v>
      </c>
      <c r="L232" s="204"/>
      <c r="M232" s="204"/>
      <c r="N232" s="204"/>
      <c r="O232" s="65"/>
    </row>
    <row r="233" spans="1:15" ht="15">
      <c r="A233" s="35" t="s">
        <v>110</v>
      </c>
      <c r="B233" s="34" t="s">
        <v>46</v>
      </c>
      <c r="C233" s="34" t="s">
        <v>47</v>
      </c>
      <c r="D233" s="206">
        <v>1160</v>
      </c>
      <c r="E233" s="206">
        <v>1160</v>
      </c>
      <c r="F233" s="206">
        <v>1160</v>
      </c>
      <c r="G233" s="206"/>
      <c r="H233" s="206">
        <v>1400</v>
      </c>
      <c r="I233" s="206"/>
      <c r="J233" s="206"/>
      <c r="K233" s="25">
        <f t="shared" si="26"/>
        <v>240</v>
      </c>
      <c r="L233" s="204"/>
      <c r="M233" s="204"/>
      <c r="N233" s="204"/>
      <c r="O233" s="65"/>
    </row>
    <row r="234" spans="1:15" ht="15">
      <c r="A234" s="35" t="s">
        <v>165</v>
      </c>
      <c r="B234" s="34" t="s">
        <v>64</v>
      </c>
      <c r="C234" s="34" t="s">
        <v>65</v>
      </c>
      <c r="D234" s="206">
        <v>3010</v>
      </c>
      <c r="E234" s="206">
        <v>3010</v>
      </c>
      <c r="F234" s="206">
        <v>3010</v>
      </c>
      <c r="G234" s="206"/>
      <c r="H234" s="206">
        <v>3320</v>
      </c>
      <c r="I234" s="206"/>
      <c r="J234" s="206"/>
      <c r="K234" s="25">
        <f t="shared" si="26"/>
        <v>310</v>
      </c>
      <c r="L234" s="204"/>
      <c r="M234" s="204"/>
      <c r="N234" s="204"/>
      <c r="O234" s="65"/>
    </row>
    <row r="235" spans="1:15" ht="15">
      <c r="A235" s="35" t="s">
        <v>165</v>
      </c>
      <c r="B235" s="205">
        <v>5513</v>
      </c>
      <c r="C235" s="34" t="s">
        <v>343</v>
      </c>
      <c r="D235" s="206">
        <v>480</v>
      </c>
      <c r="E235" s="206">
        <v>480</v>
      </c>
      <c r="F235" s="206">
        <v>480</v>
      </c>
      <c r="G235" s="206"/>
      <c r="H235" s="206">
        <v>850</v>
      </c>
      <c r="I235" s="206"/>
      <c r="J235" s="206"/>
      <c r="K235" s="25">
        <f t="shared" si="26"/>
        <v>370</v>
      </c>
      <c r="L235" s="204"/>
      <c r="M235" s="204"/>
      <c r="N235" s="204"/>
      <c r="O235" s="65"/>
    </row>
    <row r="236" spans="1:15" ht="15">
      <c r="A236" s="35" t="s">
        <v>110</v>
      </c>
      <c r="B236" s="34" t="s">
        <v>50</v>
      </c>
      <c r="C236" s="34" t="s">
        <v>51</v>
      </c>
      <c r="D236" s="206">
        <v>5242</v>
      </c>
      <c r="E236" s="206">
        <v>5242</v>
      </c>
      <c r="F236" s="206">
        <v>5242</v>
      </c>
      <c r="G236" s="206"/>
      <c r="H236" s="206">
        <v>5905</v>
      </c>
      <c r="I236" s="206"/>
      <c r="J236" s="206"/>
      <c r="K236" s="25">
        <f t="shared" si="26"/>
        <v>663</v>
      </c>
      <c r="L236" s="204"/>
      <c r="M236" s="204"/>
      <c r="N236" s="204"/>
      <c r="O236" s="65"/>
    </row>
    <row r="237" spans="1:15" ht="15">
      <c r="A237" s="35" t="s">
        <v>110</v>
      </c>
      <c r="B237" s="34" t="s">
        <v>52</v>
      </c>
      <c r="C237" s="34" t="s">
        <v>344</v>
      </c>
      <c r="D237" s="206">
        <v>400</v>
      </c>
      <c r="E237" s="206">
        <v>400</v>
      </c>
      <c r="F237" s="206">
        <v>400</v>
      </c>
      <c r="G237" s="206"/>
      <c r="H237" s="206">
        <v>1000</v>
      </c>
      <c r="I237" s="206"/>
      <c r="J237" s="206"/>
      <c r="K237" s="25">
        <f t="shared" si="26"/>
        <v>600</v>
      </c>
      <c r="L237" s="204"/>
      <c r="M237" s="204"/>
      <c r="N237" s="204"/>
      <c r="O237" s="65"/>
    </row>
    <row r="238" spans="1:15" ht="15">
      <c r="A238" s="35" t="s">
        <v>165</v>
      </c>
      <c r="B238" s="205">
        <v>5522</v>
      </c>
      <c r="C238" s="34" t="s">
        <v>195</v>
      </c>
      <c r="D238" s="206">
        <v>180</v>
      </c>
      <c r="E238" s="206">
        <v>180</v>
      </c>
      <c r="F238" s="206">
        <v>180</v>
      </c>
      <c r="G238" s="206"/>
      <c r="H238" s="206">
        <v>180</v>
      </c>
      <c r="I238" s="206"/>
      <c r="J238" s="206"/>
      <c r="K238" s="25">
        <f t="shared" si="26"/>
        <v>0</v>
      </c>
      <c r="L238" s="204"/>
      <c r="M238" s="204"/>
      <c r="N238" s="204"/>
      <c r="O238" s="65"/>
    </row>
    <row r="239" spans="1:15" ht="15">
      <c r="A239" s="35" t="s">
        <v>110</v>
      </c>
      <c r="B239" s="34" t="s">
        <v>111</v>
      </c>
      <c r="C239" s="34" t="s">
        <v>112</v>
      </c>
      <c r="D239" s="206">
        <v>5188</v>
      </c>
      <c r="E239" s="206"/>
      <c r="F239" s="206">
        <v>4845</v>
      </c>
      <c r="G239" s="206"/>
      <c r="H239" s="206">
        <v>13800</v>
      </c>
      <c r="I239" s="206"/>
      <c r="J239" s="206"/>
      <c r="K239" s="25">
        <f t="shared" si="26"/>
        <v>8955</v>
      </c>
      <c r="L239" s="204"/>
      <c r="M239" s="204"/>
      <c r="N239" s="204"/>
      <c r="O239" s="65"/>
    </row>
    <row r="240" spans="1:15" ht="15">
      <c r="A240" s="35" t="s">
        <v>165</v>
      </c>
      <c r="B240" s="205">
        <v>5525</v>
      </c>
      <c r="C240" s="34" t="s">
        <v>54</v>
      </c>
      <c r="D240" s="206">
        <v>765</v>
      </c>
      <c r="E240" s="206">
        <v>765</v>
      </c>
      <c r="F240" s="206">
        <v>765</v>
      </c>
      <c r="G240" s="206"/>
      <c r="H240" s="206">
        <v>1100</v>
      </c>
      <c r="I240" s="206"/>
      <c r="J240" s="206"/>
      <c r="K240" s="25">
        <f t="shared" si="26"/>
        <v>335</v>
      </c>
      <c r="L240" s="204"/>
      <c r="M240" s="204"/>
      <c r="N240" s="204"/>
      <c r="O240" s="65"/>
    </row>
    <row r="241" spans="1:15" ht="15">
      <c r="A241" s="209" t="s">
        <v>113</v>
      </c>
      <c r="B241" s="214"/>
      <c r="C241" s="212" t="s">
        <v>275</v>
      </c>
      <c r="D241" s="211">
        <f aca="true" t="shared" si="30" ref="D241:J241">SUM(D242:D255)</f>
        <v>7210</v>
      </c>
      <c r="E241" s="211">
        <f t="shared" si="30"/>
        <v>7562</v>
      </c>
      <c r="F241" s="211">
        <f t="shared" si="30"/>
        <v>7562</v>
      </c>
      <c r="G241" s="211">
        <f t="shared" si="30"/>
        <v>0</v>
      </c>
      <c r="H241" s="211">
        <f t="shared" si="30"/>
        <v>9045</v>
      </c>
      <c r="I241" s="211">
        <f t="shared" si="30"/>
        <v>0</v>
      </c>
      <c r="J241" s="211">
        <f t="shared" si="30"/>
        <v>0</v>
      </c>
      <c r="K241" s="26">
        <f t="shared" si="26"/>
        <v>1483</v>
      </c>
      <c r="L241" s="204"/>
      <c r="M241" s="204"/>
      <c r="N241" s="204"/>
      <c r="O241" s="65"/>
    </row>
    <row r="242" spans="1:15" ht="15">
      <c r="A242" s="35" t="s">
        <v>113</v>
      </c>
      <c r="B242" s="34" t="s">
        <v>57</v>
      </c>
      <c r="C242" s="34" t="s">
        <v>58</v>
      </c>
      <c r="D242" s="206"/>
      <c r="E242" s="206"/>
      <c r="F242" s="206"/>
      <c r="G242" s="206"/>
      <c r="H242" s="206"/>
      <c r="I242" s="206"/>
      <c r="J242" s="206"/>
      <c r="K242" s="25">
        <f t="shared" si="26"/>
        <v>0</v>
      </c>
      <c r="L242" s="204"/>
      <c r="M242" s="204"/>
      <c r="N242" s="204"/>
      <c r="O242" s="65"/>
    </row>
    <row r="243" spans="1:15" ht="15">
      <c r="A243" s="35" t="s">
        <v>113</v>
      </c>
      <c r="B243" s="207" t="s">
        <v>39</v>
      </c>
      <c r="C243" s="207" t="s">
        <v>40</v>
      </c>
      <c r="D243" s="206">
        <v>3354</v>
      </c>
      <c r="E243" s="206">
        <v>3354</v>
      </c>
      <c r="F243" s="206">
        <v>3354</v>
      </c>
      <c r="G243" s="206"/>
      <c r="H243" s="206">
        <v>4200</v>
      </c>
      <c r="I243" s="206"/>
      <c r="J243" s="206"/>
      <c r="K243" s="25">
        <f t="shared" si="26"/>
        <v>846</v>
      </c>
      <c r="L243" s="204"/>
      <c r="M243" s="204"/>
      <c r="N243" s="204"/>
      <c r="O243" s="65"/>
    </row>
    <row r="244" spans="1:15" ht="15">
      <c r="A244" s="35" t="s">
        <v>113</v>
      </c>
      <c r="B244" s="207" t="s">
        <v>41</v>
      </c>
      <c r="C244" s="207" t="s">
        <v>345</v>
      </c>
      <c r="D244" s="206">
        <v>1235</v>
      </c>
      <c r="E244" s="206">
        <v>1235</v>
      </c>
      <c r="F244" s="206">
        <v>1235</v>
      </c>
      <c r="G244" s="206"/>
      <c r="H244" s="206">
        <v>1420</v>
      </c>
      <c r="I244" s="206"/>
      <c r="J244" s="206"/>
      <c r="K244" s="25">
        <f t="shared" si="26"/>
        <v>185</v>
      </c>
      <c r="L244" s="204"/>
      <c r="M244" s="204"/>
      <c r="N244" s="204"/>
      <c r="O244" s="65"/>
    </row>
    <row r="245" spans="1:15" ht="15">
      <c r="A245" s="35" t="s">
        <v>113</v>
      </c>
      <c r="B245" s="34" t="s">
        <v>42</v>
      </c>
      <c r="C245" s="34" t="s">
        <v>43</v>
      </c>
      <c r="D245" s="206">
        <v>130</v>
      </c>
      <c r="E245" s="206">
        <v>130</v>
      </c>
      <c r="F245" s="206">
        <v>130</v>
      </c>
      <c r="G245" s="206"/>
      <c r="H245" s="206">
        <v>260</v>
      </c>
      <c r="I245" s="206"/>
      <c r="J245" s="206"/>
      <c r="K245" s="25">
        <f t="shared" si="26"/>
        <v>130</v>
      </c>
      <c r="L245" s="204"/>
      <c r="M245" s="204"/>
      <c r="N245" s="204"/>
      <c r="O245" s="65"/>
    </row>
    <row r="246" spans="1:15" ht="15">
      <c r="A246" s="35" t="s">
        <v>166</v>
      </c>
      <c r="B246" s="215">
        <v>4500</v>
      </c>
      <c r="C246" s="34" t="s">
        <v>84</v>
      </c>
      <c r="D246" s="206"/>
      <c r="E246" s="206"/>
      <c r="F246" s="206"/>
      <c r="G246" s="206"/>
      <c r="H246" s="206"/>
      <c r="I246" s="206"/>
      <c r="J246" s="206"/>
      <c r="K246" s="25">
        <f t="shared" si="26"/>
        <v>0</v>
      </c>
      <c r="L246" s="204"/>
      <c r="M246" s="204"/>
      <c r="N246" s="204"/>
      <c r="O246" s="65"/>
    </row>
    <row r="247" spans="1:15" ht="15">
      <c r="A247" s="35" t="s">
        <v>113</v>
      </c>
      <c r="B247" s="34" t="s">
        <v>44</v>
      </c>
      <c r="C247" s="34" t="s">
        <v>45</v>
      </c>
      <c r="D247" s="206"/>
      <c r="E247" s="206"/>
      <c r="F247" s="206"/>
      <c r="G247" s="206"/>
      <c r="H247" s="206"/>
      <c r="I247" s="206"/>
      <c r="J247" s="206"/>
      <c r="K247" s="25">
        <f t="shared" si="26"/>
        <v>0</v>
      </c>
      <c r="L247" s="204"/>
      <c r="M247" s="204"/>
      <c r="N247" s="204"/>
      <c r="O247" s="65"/>
    </row>
    <row r="248" spans="1:15" ht="15">
      <c r="A248" s="35" t="s">
        <v>113</v>
      </c>
      <c r="B248" s="34" t="s">
        <v>46</v>
      </c>
      <c r="C248" s="34" t="s">
        <v>47</v>
      </c>
      <c r="D248" s="206">
        <v>73</v>
      </c>
      <c r="E248" s="206">
        <v>180</v>
      </c>
      <c r="F248" s="206">
        <v>180</v>
      </c>
      <c r="G248" s="206"/>
      <c r="H248" s="206">
        <v>150</v>
      </c>
      <c r="I248" s="206"/>
      <c r="J248" s="206"/>
      <c r="K248" s="25">
        <f t="shared" si="26"/>
        <v>-30</v>
      </c>
      <c r="L248" s="204"/>
      <c r="M248" s="204"/>
      <c r="N248" s="204"/>
      <c r="O248" s="65"/>
    </row>
    <row r="249" spans="1:15" ht="15">
      <c r="A249" s="35" t="s">
        <v>113</v>
      </c>
      <c r="B249" s="34" t="s">
        <v>64</v>
      </c>
      <c r="C249" s="34" t="s">
        <v>65</v>
      </c>
      <c r="D249" s="206">
        <v>2087</v>
      </c>
      <c r="E249" s="206">
        <v>2087</v>
      </c>
      <c r="F249" s="206">
        <v>2087</v>
      </c>
      <c r="G249" s="206"/>
      <c r="H249" s="206">
        <v>2355</v>
      </c>
      <c r="I249" s="206"/>
      <c r="J249" s="206"/>
      <c r="K249" s="25">
        <f t="shared" si="26"/>
        <v>268</v>
      </c>
      <c r="L249" s="204"/>
      <c r="M249" s="204"/>
      <c r="N249" s="204"/>
      <c r="O249" s="65"/>
    </row>
    <row r="250" spans="1:15" ht="15">
      <c r="A250" s="35" t="s">
        <v>166</v>
      </c>
      <c r="B250" s="34" t="s">
        <v>81</v>
      </c>
      <c r="C250" s="34" t="s">
        <v>82</v>
      </c>
      <c r="D250" s="206"/>
      <c r="E250" s="206"/>
      <c r="F250" s="206"/>
      <c r="G250" s="206"/>
      <c r="H250" s="206"/>
      <c r="I250" s="206"/>
      <c r="J250" s="206"/>
      <c r="K250" s="25">
        <f t="shared" si="26"/>
        <v>0</v>
      </c>
      <c r="L250" s="204"/>
      <c r="M250" s="204"/>
      <c r="N250" s="204"/>
      <c r="O250" s="65"/>
    </row>
    <row r="251" spans="1:15" ht="15">
      <c r="A251" s="35" t="s">
        <v>113</v>
      </c>
      <c r="B251" s="34" t="s">
        <v>49</v>
      </c>
      <c r="C251" s="34" t="s">
        <v>343</v>
      </c>
      <c r="D251" s="206"/>
      <c r="E251" s="206"/>
      <c r="F251" s="206"/>
      <c r="G251" s="206"/>
      <c r="H251" s="206"/>
      <c r="I251" s="206"/>
      <c r="J251" s="206"/>
      <c r="K251" s="25">
        <f t="shared" si="26"/>
        <v>0</v>
      </c>
      <c r="L251" s="204"/>
      <c r="M251" s="204"/>
      <c r="N251" s="204"/>
      <c r="O251" s="65"/>
    </row>
    <row r="252" spans="1:15" ht="15">
      <c r="A252" s="35" t="s">
        <v>113</v>
      </c>
      <c r="B252" s="34" t="s">
        <v>50</v>
      </c>
      <c r="C252" s="34" t="s">
        <v>51</v>
      </c>
      <c r="D252" s="206">
        <v>331</v>
      </c>
      <c r="E252" s="206">
        <v>331</v>
      </c>
      <c r="F252" s="206">
        <v>331</v>
      </c>
      <c r="G252" s="206"/>
      <c r="H252" s="206">
        <v>330</v>
      </c>
      <c r="I252" s="206"/>
      <c r="J252" s="206"/>
      <c r="K252" s="25">
        <f t="shared" si="26"/>
        <v>-1</v>
      </c>
      <c r="L252" s="204"/>
      <c r="M252" s="204"/>
      <c r="N252" s="204"/>
      <c r="O252" s="65"/>
    </row>
    <row r="253" spans="1:15" ht="15">
      <c r="A253" s="35" t="s">
        <v>113</v>
      </c>
      <c r="B253" s="34" t="s">
        <v>52</v>
      </c>
      <c r="C253" s="34" t="s">
        <v>344</v>
      </c>
      <c r="D253" s="206"/>
      <c r="E253" s="206"/>
      <c r="F253" s="206"/>
      <c r="G253" s="206"/>
      <c r="H253" s="206">
        <v>30</v>
      </c>
      <c r="I253" s="206"/>
      <c r="J253" s="206"/>
      <c r="K253" s="25">
        <f t="shared" si="26"/>
        <v>30</v>
      </c>
      <c r="L253" s="204"/>
      <c r="M253" s="204"/>
      <c r="N253" s="204"/>
      <c r="O253" s="65"/>
    </row>
    <row r="254" spans="1:15" ht="15">
      <c r="A254" s="35" t="s">
        <v>113</v>
      </c>
      <c r="B254" s="34" t="s">
        <v>111</v>
      </c>
      <c r="C254" s="34" t="s">
        <v>112</v>
      </c>
      <c r="D254" s="206"/>
      <c r="E254" s="206">
        <v>140</v>
      </c>
      <c r="F254" s="206">
        <v>140</v>
      </c>
      <c r="G254" s="206"/>
      <c r="H254" s="206">
        <v>0</v>
      </c>
      <c r="I254" s="206"/>
      <c r="J254" s="206"/>
      <c r="K254" s="25">
        <f t="shared" si="26"/>
        <v>-140</v>
      </c>
      <c r="L254" s="204"/>
      <c r="M254" s="204"/>
      <c r="N254" s="204"/>
      <c r="O254" s="65"/>
    </row>
    <row r="255" spans="1:15" ht="15">
      <c r="A255" s="35" t="s">
        <v>113</v>
      </c>
      <c r="B255" s="34" t="s">
        <v>53</v>
      </c>
      <c r="C255" s="34" t="s">
        <v>54</v>
      </c>
      <c r="D255" s="206"/>
      <c r="E255" s="206">
        <v>105</v>
      </c>
      <c r="F255" s="206">
        <v>105</v>
      </c>
      <c r="G255" s="206"/>
      <c r="H255" s="206">
        <v>300</v>
      </c>
      <c r="I255" s="206"/>
      <c r="J255" s="206"/>
      <c r="K255" s="25">
        <f t="shared" si="26"/>
        <v>195</v>
      </c>
      <c r="L255" s="204"/>
      <c r="M255" s="204"/>
      <c r="N255" s="204"/>
      <c r="O255" s="65"/>
    </row>
    <row r="256" spans="1:15" ht="15">
      <c r="A256" s="209" t="s">
        <v>403</v>
      </c>
      <c r="B256" s="214"/>
      <c r="C256" s="212" t="s">
        <v>404</v>
      </c>
      <c r="D256" s="211">
        <f aca="true" t="shared" si="31" ref="D256:J256">SUM(D257:D269)</f>
        <v>21741</v>
      </c>
      <c r="E256" s="211">
        <f t="shared" si="31"/>
        <v>39300</v>
      </c>
      <c r="F256" s="211">
        <f t="shared" si="31"/>
        <v>46974</v>
      </c>
      <c r="G256" s="211">
        <f t="shared" si="31"/>
        <v>0</v>
      </c>
      <c r="H256" s="211">
        <f t="shared" si="31"/>
        <v>39360</v>
      </c>
      <c r="I256" s="211">
        <f t="shared" si="31"/>
        <v>0</v>
      </c>
      <c r="J256" s="211">
        <f t="shared" si="31"/>
        <v>0</v>
      </c>
      <c r="K256" s="26">
        <f t="shared" si="26"/>
        <v>-7614</v>
      </c>
      <c r="L256" s="204"/>
      <c r="M256" s="204"/>
      <c r="N256" s="204"/>
      <c r="O256" s="65"/>
    </row>
    <row r="257" spans="1:15" ht="15">
      <c r="A257" s="35" t="s">
        <v>403</v>
      </c>
      <c r="B257" s="215">
        <v>1551</v>
      </c>
      <c r="C257" s="34" t="s">
        <v>58</v>
      </c>
      <c r="D257" s="36"/>
      <c r="E257" s="36"/>
      <c r="F257" s="36"/>
      <c r="G257" s="36"/>
      <c r="H257" s="36"/>
      <c r="I257" s="36"/>
      <c r="J257" s="36"/>
      <c r="K257" s="25">
        <f t="shared" si="26"/>
        <v>0</v>
      </c>
      <c r="L257" s="204"/>
      <c r="M257" s="204"/>
      <c r="N257" s="204"/>
      <c r="O257" s="65"/>
    </row>
    <row r="258" spans="1:15" ht="15">
      <c r="A258" s="35" t="s">
        <v>403</v>
      </c>
      <c r="B258" s="222">
        <v>4521</v>
      </c>
      <c r="C258" s="34" t="s">
        <v>405</v>
      </c>
      <c r="D258" s="206">
        <v>21741</v>
      </c>
      <c r="E258" s="206">
        <v>28600</v>
      </c>
      <c r="F258" s="206">
        <v>28600</v>
      </c>
      <c r="G258" s="206"/>
      <c r="H258" s="206">
        <v>28060</v>
      </c>
      <c r="I258" s="206"/>
      <c r="J258" s="206"/>
      <c r="K258" s="25">
        <f t="shared" si="26"/>
        <v>-540</v>
      </c>
      <c r="L258" s="204"/>
      <c r="M258" s="204"/>
      <c r="N258" s="204"/>
      <c r="O258" s="65"/>
    </row>
    <row r="259" spans="1:15" ht="15">
      <c r="A259" s="35" t="s">
        <v>403</v>
      </c>
      <c r="B259" s="207" t="s">
        <v>39</v>
      </c>
      <c r="C259" s="207" t="s">
        <v>40</v>
      </c>
      <c r="D259" s="206"/>
      <c r="E259" s="206"/>
      <c r="F259" s="206"/>
      <c r="G259" s="206"/>
      <c r="H259" s="206"/>
      <c r="I259" s="206"/>
      <c r="J259" s="206"/>
      <c r="K259" s="25">
        <f t="shared" si="26"/>
        <v>0</v>
      </c>
      <c r="L259" s="204"/>
      <c r="M259" s="204"/>
      <c r="N259" s="204"/>
      <c r="O259" s="65"/>
    </row>
    <row r="260" spans="1:15" ht="15">
      <c r="A260" s="35" t="s">
        <v>403</v>
      </c>
      <c r="B260" s="207" t="s">
        <v>41</v>
      </c>
      <c r="C260" s="207" t="s">
        <v>345</v>
      </c>
      <c r="D260" s="206"/>
      <c r="E260" s="206"/>
      <c r="F260" s="206"/>
      <c r="G260" s="206"/>
      <c r="H260" s="206"/>
      <c r="I260" s="206"/>
      <c r="J260" s="206"/>
      <c r="K260" s="25">
        <f t="shared" si="26"/>
        <v>0</v>
      </c>
      <c r="L260" s="204"/>
      <c r="M260" s="204"/>
      <c r="N260" s="204"/>
      <c r="O260" s="65"/>
    </row>
    <row r="261" spans="1:15" ht="15">
      <c r="A261" s="35" t="s">
        <v>403</v>
      </c>
      <c r="B261" s="34" t="s">
        <v>42</v>
      </c>
      <c r="C261" s="34" t="s">
        <v>43</v>
      </c>
      <c r="D261" s="206"/>
      <c r="E261" s="206">
        <v>700</v>
      </c>
      <c r="F261" s="206">
        <v>700</v>
      </c>
      <c r="G261" s="206"/>
      <c r="H261" s="206">
        <v>700</v>
      </c>
      <c r="I261" s="206"/>
      <c r="J261" s="206"/>
      <c r="K261" s="25">
        <f t="shared" si="26"/>
        <v>0</v>
      </c>
      <c r="L261" s="204"/>
      <c r="M261" s="204"/>
      <c r="N261" s="204"/>
      <c r="O261" s="65"/>
    </row>
    <row r="262" spans="1:15" ht="15">
      <c r="A262" s="35" t="s">
        <v>403</v>
      </c>
      <c r="B262" s="205">
        <v>5504</v>
      </c>
      <c r="C262" s="34" t="s">
        <v>47</v>
      </c>
      <c r="D262" s="206"/>
      <c r="E262" s="206"/>
      <c r="F262" s="206"/>
      <c r="G262" s="206"/>
      <c r="H262" s="206"/>
      <c r="I262" s="206"/>
      <c r="J262" s="206"/>
      <c r="K262" s="25">
        <f t="shared" si="26"/>
        <v>0</v>
      </c>
      <c r="L262" s="204"/>
      <c r="M262" s="204"/>
      <c r="N262" s="204"/>
      <c r="O262" s="65"/>
    </row>
    <row r="263" spans="1:15" ht="15">
      <c r="A263" s="35" t="s">
        <v>403</v>
      </c>
      <c r="B263" s="34" t="s">
        <v>64</v>
      </c>
      <c r="C263" s="34" t="s">
        <v>65</v>
      </c>
      <c r="D263" s="206"/>
      <c r="E263" s="206">
        <v>7300</v>
      </c>
      <c r="F263" s="206">
        <v>7300</v>
      </c>
      <c r="G263" s="206"/>
      <c r="H263" s="206">
        <v>10000</v>
      </c>
      <c r="I263" s="206"/>
      <c r="J263" s="206"/>
      <c r="K263" s="25">
        <f t="shared" si="26"/>
        <v>2700</v>
      </c>
      <c r="L263" s="204"/>
      <c r="M263" s="204"/>
      <c r="N263" s="204"/>
      <c r="O263" s="65"/>
    </row>
    <row r="264" spans="1:15" ht="15">
      <c r="A264" s="35" t="s">
        <v>403</v>
      </c>
      <c r="B264" s="34" t="s">
        <v>81</v>
      </c>
      <c r="C264" s="34" t="s">
        <v>82</v>
      </c>
      <c r="D264" s="206"/>
      <c r="E264" s="206">
        <v>2380</v>
      </c>
      <c r="F264" s="206">
        <v>10054</v>
      </c>
      <c r="G264" s="206"/>
      <c r="H264" s="206">
        <v>0</v>
      </c>
      <c r="I264" s="206"/>
      <c r="J264" s="206"/>
      <c r="K264" s="25">
        <f t="shared" si="26"/>
        <v>-10054</v>
      </c>
      <c r="L264" s="204"/>
      <c r="M264" s="204"/>
      <c r="N264" s="204"/>
      <c r="O264" s="65"/>
    </row>
    <row r="265" spans="1:15" ht="15">
      <c r="A265" s="35" t="s">
        <v>403</v>
      </c>
      <c r="B265" s="34" t="s">
        <v>49</v>
      </c>
      <c r="C265" s="34" t="s">
        <v>343</v>
      </c>
      <c r="D265" s="206"/>
      <c r="E265" s="206"/>
      <c r="F265" s="206"/>
      <c r="G265" s="206"/>
      <c r="H265" s="206"/>
      <c r="I265" s="206"/>
      <c r="J265" s="206"/>
      <c r="K265" s="25">
        <f t="shared" si="26"/>
        <v>0</v>
      </c>
      <c r="L265" s="204"/>
      <c r="M265" s="204"/>
      <c r="N265" s="204"/>
      <c r="O265" s="65"/>
    </row>
    <row r="266" spans="1:15" ht="15">
      <c r="A266" s="35" t="s">
        <v>403</v>
      </c>
      <c r="B266" s="34" t="s">
        <v>50</v>
      </c>
      <c r="C266" s="34" t="s">
        <v>51</v>
      </c>
      <c r="D266" s="206"/>
      <c r="E266" s="206">
        <v>320</v>
      </c>
      <c r="F266" s="206">
        <v>320</v>
      </c>
      <c r="G266" s="206"/>
      <c r="H266" s="206">
        <v>600</v>
      </c>
      <c r="I266" s="206"/>
      <c r="J266" s="206"/>
      <c r="K266" s="25">
        <f t="shared" si="26"/>
        <v>280</v>
      </c>
      <c r="L266" s="204"/>
      <c r="M266" s="204"/>
      <c r="N266" s="204"/>
      <c r="O266" s="65"/>
    </row>
    <row r="267" spans="1:15" ht="15">
      <c r="A267" s="35" t="s">
        <v>403</v>
      </c>
      <c r="B267" s="34" t="s">
        <v>52</v>
      </c>
      <c r="C267" s="34" t="s">
        <v>344</v>
      </c>
      <c r="D267" s="206"/>
      <c r="E267" s="206"/>
      <c r="F267" s="206"/>
      <c r="G267" s="206"/>
      <c r="H267" s="206"/>
      <c r="I267" s="206"/>
      <c r="J267" s="206"/>
      <c r="K267" s="25">
        <f aca="true" t="shared" si="32" ref="K267:K330">H267-F267</f>
        <v>0</v>
      </c>
      <c r="L267" s="204"/>
      <c r="M267" s="204"/>
      <c r="N267" s="204"/>
      <c r="O267" s="65"/>
    </row>
    <row r="268" spans="1:15" ht="15">
      <c r="A268" s="35" t="s">
        <v>403</v>
      </c>
      <c r="B268" s="205">
        <v>5522</v>
      </c>
      <c r="C268" s="34" t="s">
        <v>195</v>
      </c>
      <c r="D268" s="206"/>
      <c r="E268" s="206"/>
      <c r="F268" s="206"/>
      <c r="G268" s="206"/>
      <c r="H268" s="206"/>
      <c r="I268" s="206"/>
      <c r="J268" s="206"/>
      <c r="K268" s="25">
        <f t="shared" si="32"/>
        <v>0</v>
      </c>
      <c r="L268" s="204"/>
      <c r="M268" s="204"/>
      <c r="N268" s="204"/>
      <c r="O268" s="65"/>
    </row>
    <row r="269" spans="1:15" ht="15">
      <c r="A269" s="35" t="s">
        <v>403</v>
      </c>
      <c r="B269" s="34" t="s">
        <v>53</v>
      </c>
      <c r="C269" s="34" t="s">
        <v>106</v>
      </c>
      <c r="D269" s="206"/>
      <c r="E269" s="206"/>
      <c r="F269" s="206"/>
      <c r="G269" s="206"/>
      <c r="H269" s="206"/>
      <c r="I269" s="206"/>
      <c r="J269" s="206"/>
      <c r="K269" s="25">
        <f t="shared" si="32"/>
        <v>0</v>
      </c>
      <c r="L269" s="204"/>
      <c r="M269" s="204"/>
      <c r="N269" s="204"/>
      <c r="O269" s="65"/>
    </row>
    <row r="270" spans="1:15" ht="15">
      <c r="A270" s="209" t="s">
        <v>403</v>
      </c>
      <c r="B270" s="34"/>
      <c r="C270" s="212" t="s">
        <v>406</v>
      </c>
      <c r="D270" s="211">
        <f>SUM(D271:D284)</f>
        <v>36780</v>
      </c>
      <c r="E270" s="211">
        <f aca="true" t="shared" si="33" ref="E270:J270">SUM(E271:E284)</f>
        <v>201768</v>
      </c>
      <c r="F270" s="211">
        <f t="shared" si="33"/>
        <v>201768</v>
      </c>
      <c r="G270" s="211">
        <f t="shared" si="33"/>
        <v>0</v>
      </c>
      <c r="H270" s="211">
        <f t="shared" si="33"/>
        <v>208590</v>
      </c>
      <c r="I270" s="211">
        <f t="shared" si="33"/>
        <v>0</v>
      </c>
      <c r="J270" s="211">
        <f t="shared" si="33"/>
        <v>0</v>
      </c>
      <c r="K270" s="26">
        <f t="shared" si="32"/>
        <v>6822</v>
      </c>
      <c r="L270" s="204"/>
      <c r="M270" s="204"/>
      <c r="N270" s="204"/>
      <c r="O270" s="65"/>
    </row>
    <row r="271" spans="1:15" ht="15">
      <c r="A271" s="35" t="s">
        <v>403</v>
      </c>
      <c r="B271" s="215">
        <v>1551</v>
      </c>
      <c r="C271" s="34" t="s">
        <v>58</v>
      </c>
      <c r="D271" s="206"/>
      <c r="E271" s="206"/>
      <c r="F271" s="206"/>
      <c r="G271" s="206"/>
      <c r="H271" s="206"/>
      <c r="I271" s="206"/>
      <c r="J271" s="206"/>
      <c r="K271" s="25">
        <f t="shared" si="32"/>
        <v>0</v>
      </c>
      <c r="L271" s="204"/>
      <c r="M271" s="204"/>
      <c r="N271" s="204"/>
      <c r="O271" s="65"/>
    </row>
    <row r="272" spans="1:15" ht="15">
      <c r="A272" s="35" t="s">
        <v>403</v>
      </c>
      <c r="B272" s="215">
        <v>4502</v>
      </c>
      <c r="C272" s="34" t="s">
        <v>187</v>
      </c>
      <c r="D272" s="206">
        <v>5012</v>
      </c>
      <c r="E272" s="206">
        <v>170000</v>
      </c>
      <c r="F272" s="206">
        <v>170000</v>
      </c>
      <c r="G272" s="206"/>
      <c r="H272" s="206">
        <v>170000</v>
      </c>
      <c r="I272" s="206"/>
      <c r="J272" s="206"/>
      <c r="K272" s="25">
        <f t="shared" si="32"/>
        <v>0</v>
      </c>
      <c r="L272" s="204"/>
      <c r="M272" s="204">
        <v>170000</v>
      </c>
      <c r="N272" s="204">
        <v>170000</v>
      </c>
      <c r="O272" s="65"/>
    </row>
    <row r="273" spans="1:15" ht="15">
      <c r="A273" s="35" t="s">
        <v>403</v>
      </c>
      <c r="B273" s="222">
        <v>4521</v>
      </c>
      <c r="C273" s="34" t="s">
        <v>405</v>
      </c>
      <c r="D273" s="206"/>
      <c r="E273" s="206"/>
      <c r="F273" s="206"/>
      <c r="G273" s="206"/>
      <c r="H273" s="206"/>
      <c r="I273" s="206"/>
      <c r="J273" s="206"/>
      <c r="K273" s="25">
        <f t="shared" si="32"/>
        <v>0</v>
      </c>
      <c r="L273" s="204"/>
      <c r="M273" s="204"/>
      <c r="N273" s="204"/>
      <c r="O273" s="65"/>
    </row>
    <row r="274" spans="1:15" ht="15">
      <c r="A274" s="35" t="s">
        <v>403</v>
      </c>
      <c r="B274" s="207" t="s">
        <v>39</v>
      </c>
      <c r="C274" s="207" t="s">
        <v>40</v>
      </c>
      <c r="D274" s="206">
        <v>18160</v>
      </c>
      <c r="E274" s="206">
        <v>18160</v>
      </c>
      <c r="F274" s="206">
        <v>18160</v>
      </c>
      <c r="G274" s="206"/>
      <c r="H274" s="206">
        <v>18915</v>
      </c>
      <c r="I274" s="206"/>
      <c r="J274" s="206"/>
      <c r="K274" s="25">
        <f t="shared" si="32"/>
        <v>755</v>
      </c>
      <c r="L274" s="204"/>
      <c r="M274" s="204"/>
      <c r="N274" s="204"/>
      <c r="O274" s="65"/>
    </row>
    <row r="275" spans="1:15" ht="15">
      <c r="A275" s="35" t="s">
        <v>403</v>
      </c>
      <c r="B275" s="207" t="s">
        <v>41</v>
      </c>
      <c r="C275" s="207" t="s">
        <v>345</v>
      </c>
      <c r="D275" s="206">
        <v>6174</v>
      </c>
      <c r="E275" s="206">
        <v>6174</v>
      </c>
      <c r="F275" s="206">
        <v>6174</v>
      </c>
      <c r="G275" s="206"/>
      <c r="H275" s="206">
        <v>6395</v>
      </c>
      <c r="I275" s="206"/>
      <c r="J275" s="206"/>
      <c r="K275" s="25">
        <f t="shared" si="32"/>
        <v>221</v>
      </c>
      <c r="L275" s="204"/>
      <c r="M275" s="204"/>
      <c r="N275" s="204"/>
      <c r="O275" s="65"/>
    </row>
    <row r="276" spans="1:15" ht="15">
      <c r="A276" s="35" t="s">
        <v>403</v>
      </c>
      <c r="B276" s="34" t="s">
        <v>42</v>
      </c>
      <c r="C276" s="34" t="s">
        <v>43</v>
      </c>
      <c r="D276" s="206">
        <v>40</v>
      </c>
      <c r="E276" s="206">
        <v>40</v>
      </c>
      <c r="F276" s="206">
        <v>40</v>
      </c>
      <c r="G276" s="206"/>
      <c r="H276" s="206">
        <v>220</v>
      </c>
      <c r="I276" s="206"/>
      <c r="J276" s="206"/>
      <c r="K276" s="25">
        <f t="shared" si="32"/>
        <v>180</v>
      </c>
      <c r="L276" s="204"/>
      <c r="M276" s="204"/>
      <c r="N276" s="204"/>
      <c r="O276" s="65"/>
    </row>
    <row r="277" spans="1:15" ht="15">
      <c r="A277" s="35" t="s">
        <v>403</v>
      </c>
      <c r="B277" s="205">
        <v>5504</v>
      </c>
      <c r="C277" s="34" t="s">
        <v>47</v>
      </c>
      <c r="D277" s="206">
        <v>80</v>
      </c>
      <c r="E277" s="206">
        <v>80</v>
      </c>
      <c r="F277" s="206">
        <v>80</v>
      </c>
      <c r="G277" s="206"/>
      <c r="H277" s="206">
        <v>80</v>
      </c>
      <c r="I277" s="206"/>
      <c r="J277" s="206"/>
      <c r="K277" s="25">
        <f t="shared" si="32"/>
        <v>0</v>
      </c>
      <c r="L277" s="204"/>
      <c r="M277" s="204"/>
      <c r="N277" s="204"/>
      <c r="O277" s="65"/>
    </row>
    <row r="278" spans="1:15" ht="15">
      <c r="A278" s="35" t="s">
        <v>403</v>
      </c>
      <c r="B278" s="34" t="s">
        <v>64</v>
      </c>
      <c r="C278" s="34" t="s">
        <v>65</v>
      </c>
      <c r="D278" s="206">
        <v>5293</v>
      </c>
      <c r="E278" s="206">
        <v>5293</v>
      </c>
      <c r="F278" s="206">
        <v>5293</v>
      </c>
      <c r="G278" s="206"/>
      <c r="H278" s="206">
        <v>6150</v>
      </c>
      <c r="I278" s="206"/>
      <c r="J278" s="206"/>
      <c r="K278" s="25">
        <f t="shared" si="32"/>
        <v>857</v>
      </c>
      <c r="L278" s="204"/>
      <c r="M278" s="204"/>
      <c r="N278" s="204"/>
      <c r="O278" s="65"/>
    </row>
    <row r="279" spans="1:15" ht="15">
      <c r="A279" s="35" t="s">
        <v>403</v>
      </c>
      <c r="B279" s="34" t="s">
        <v>81</v>
      </c>
      <c r="C279" s="34" t="s">
        <v>82</v>
      </c>
      <c r="D279" s="206"/>
      <c r="E279" s="206"/>
      <c r="F279" s="206"/>
      <c r="G279" s="206"/>
      <c r="H279" s="206"/>
      <c r="I279" s="206"/>
      <c r="J279" s="206"/>
      <c r="K279" s="25">
        <f t="shared" si="32"/>
        <v>0</v>
      </c>
      <c r="L279" s="204"/>
      <c r="M279" s="204"/>
      <c r="N279" s="204"/>
      <c r="O279" s="65"/>
    </row>
    <row r="280" spans="1:15" ht="15">
      <c r="A280" s="35" t="s">
        <v>403</v>
      </c>
      <c r="B280" s="34" t="s">
        <v>49</v>
      </c>
      <c r="C280" s="34" t="s">
        <v>343</v>
      </c>
      <c r="D280" s="206"/>
      <c r="E280" s="206"/>
      <c r="F280" s="206"/>
      <c r="G280" s="206"/>
      <c r="H280" s="206"/>
      <c r="I280" s="206"/>
      <c r="J280" s="206"/>
      <c r="K280" s="25">
        <f t="shared" si="32"/>
        <v>0</v>
      </c>
      <c r="L280" s="204"/>
      <c r="M280" s="204"/>
      <c r="N280" s="204"/>
      <c r="O280" s="65"/>
    </row>
    <row r="281" spans="1:15" ht="15">
      <c r="A281" s="35" t="s">
        <v>403</v>
      </c>
      <c r="B281" s="34" t="s">
        <v>50</v>
      </c>
      <c r="C281" s="34" t="s">
        <v>51</v>
      </c>
      <c r="D281" s="206"/>
      <c r="E281" s="206"/>
      <c r="F281" s="206"/>
      <c r="G281" s="206"/>
      <c r="H281" s="206"/>
      <c r="I281" s="206"/>
      <c r="J281" s="206"/>
      <c r="K281" s="25">
        <f t="shared" si="32"/>
        <v>0</v>
      </c>
      <c r="L281" s="204"/>
      <c r="M281" s="204"/>
      <c r="N281" s="204"/>
      <c r="O281" s="65"/>
    </row>
    <row r="282" spans="1:15" ht="15">
      <c r="A282" s="35" t="s">
        <v>403</v>
      </c>
      <c r="B282" s="34" t="s">
        <v>52</v>
      </c>
      <c r="C282" s="34" t="s">
        <v>344</v>
      </c>
      <c r="D282" s="206">
        <v>65</v>
      </c>
      <c r="E282" s="206">
        <v>65</v>
      </c>
      <c r="F282" s="206">
        <v>65</v>
      </c>
      <c r="G282" s="206"/>
      <c r="H282" s="206">
        <v>3930</v>
      </c>
      <c r="I282" s="206"/>
      <c r="J282" s="206"/>
      <c r="K282" s="25">
        <f t="shared" si="32"/>
        <v>3865</v>
      </c>
      <c r="L282" s="204"/>
      <c r="M282" s="204"/>
      <c r="N282" s="204"/>
      <c r="O282" s="65"/>
    </row>
    <row r="283" spans="1:15" ht="15">
      <c r="A283" s="35" t="s">
        <v>403</v>
      </c>
      <c r="B283" s="205">
        <v>5522</v>
      </c>
      <c r="C283" s="34" t="s">
        <v>195</v>
      </c>
      <c r="D283" s="206">
        <v>96</v>
      </c>
      <c r="E283" s="206">
        <v>96</v>
      </c>
      <c r="F283" s="206">
        <v>96</v>
      </c>
      <c r="G283" s="206"/>
      <c r="H283" s="206">
        <v>100</v>
      </c>
      <c r="I283" s="206"/>
      <c r="J283" s="206"/>
      <c r="K283" s="25">
        <f t="shared" si="32"/>
        <v>4</v>
      </c>
      <c r="L283" s="204"/>
      <c r="M283" s="204"/>
      <c r="N283" s="204"/>
      <c r="O283" s="65"/>
    </row>
    <row r="284" spans="1:15" ht="15">
      <c r="A284" s="35" t="s">
        <v>403</v>
      </c>
      <c r="B284" s="34" t="s">
        <v>53</v>
      </c>
      <c r="C284" s="34" t="s">
        <v>106</v>
      </c>
      <c r="D284" s="206">
        <v>1860</v>
      </c>
      <c r="E284" s="206">
        <v>1860</v>
      </c>
      <c r="F284" s="206">
        <v>1860</v>
      </c>
      <c r="G284" s="206"/>
      <c r="H284" s="206">
        <v>2800</v>
      </c>
      <c r="I284" s="206"/>
      <c r="J284" s="206"/>
      <c r="K284" s="25">
        <f t="shared" si="32"/>
        <v>940</v>
      </c>
      <c r="L284" s="204"/>
      <c r="M284" s="204"/>
      <c r="N284" s="204"/>
      <c r="O284" s="65"/>
    </row>
    <row r="285" spans="1:15" ht="15">
      <c r="A285" s="209" t="s">
        <v>403</v>
      </c>
      <c r="B285" s="214"/>
      <c r="C285" s="212" t="s">
        <v>407</v>
      </c>
      <c r="D285" s="211">
        <f aca="true" t="shared" si="34" ref="D285:J285">SUM(D286:D298)</f>
        <v>50372</v>
      </c>
      <c r="E285" s="211">
        <f t="shared" si="34"/>
        <v>46917</v>
      </c>
      <c r="F285" s="211">
        <f t="shared" si="34"/>
        <v>47283</v>
      </c>
      <c r="G285" s="211">
        <f t="shared" si="34"/>
        <v>0</v>
      </c>
      <c r="H285" s="211">
        <f t="shared" si="34"/>
        <v>57650</v>
      </c>
      <c r="I285" s="211">
        <f t="shared" si="34"/>
        <v>0</v>
      </c>
      <c r="J285" s="211">
        <f t="shared" si="34"/>
        <v>0</v>
      </c>
      <c r="K285" s="26">
        <f t="shared" si="32"/>
        <v>10367</v>
      </c>
      <c r="L285" s="204"/>
      <c r="M285" s="204"/>
      <c r="N285" s="204"/>
      <c r="O285" s="65"/>
    </row>
    <row r="286" spans="1:15" ht="15">
      <c r="A286" s="35" t="s">
        <v>403</v>
      </c>
      <c r="B286" s="215">
        <v>1551</v>
      </c>
      <c r="C286" s="34" t="s">
        <v>58</v>
      </c>
      <c r="D286" s="36"/>
      <c r="E286" s="36"/>
      <c r="F286" s="36"/>
      <c r="G286" s="36"/>
      <c r="H286" s="36"/>
      <c r="I286" s="36"/>
      <c r="J286" s="36"/>
      <c r="K286" s="25">
        <f t="shared" si="32"/>
        <v>0</v>
      </c>
      <c r="L286" s="204"/>
      <c r="M286" s="204"/>
      <c r="N286" s="204"/>
      <c r="O286" s="65"/>
    </row>
    <row r="287" spans="1:15" ht="15">
      <c r="A287" s="35" t="s">
        <v>403</v>
      </c>
      <c r="B287" s="222">
        <v>4521</v>
      </c>
      <c r="C287" s="34" t="s">
        <v>405</v>
      </c>
      <c r="D287" s="206"/>
      <c r="E287" s="206"/>
      <c r="F287" s="206"/>
      <c r="G287" s="206"/>
      <c r="H287" s="206"/>
      <c r="I287" s="206"/>
      <c r="J287" s="206"/>
      <c r="K287" s="25">
        <f t="shared" si="32"/>
        <v>0</v>
      </c>
      <c r="L287" s="204"/>
      <c r="M287" s="204"/>
      <c r="N287" s="204"/>
      <c r="O287" s="65"/>
    </row>
    <row r="288" spans="1:15" ht="15">
      <c r="A288" s="35" t="s">
        <v>403</v>
      </c>
      <c r="B288" s="207" t="s">
        <v>39</v>
      </c>
      <c r="C288" s="207" t="s">
        <v>40</v>
      </c>
      <c r="D288" s="206">
        <v>25798</v>
      </c>
      <c r="E288" s="206">
        <v>25798</v>
      </c>
      <c r="F288" s="206">
        <v>25798</v>
      </c>
      <c r="G288" s="206"/>
      <c r="H288" s="206">
        <v>28600</v>
      </c>
      <c r="I288" s="206"/>
      <c r="J288" s="206"/>
      <c r="K288" s="25">
        <f t="shared" si="32"/>
        <v>2802</v>
      </c>
      <c r="L288" s="204"/>
      <c r="M288" s="204"/>
      <c r="N288" s="204"/>
      <c r="O288" s="65"/>
    </row>
    <row r="289" spans="1:15" ht="15">
      <c r="A289" s="35" t="s">
        <v>403</v>
      </c>
      <c r="B289" s="207" t="s">
        <v>41</v>
      </c>
      <c r="C289" s="207" t="s">
        <v>345</v>
      </c>
      <c r="D289" s="206">
        <v>8720</v>
      </c>
      <c r="E289" s="206">
        <v>8720</v>
      </c>
      <c r="F289" s="206">
        <v>8720</v>
      </c>
      <c r="G289" s="206"/>
      <c r="H289" s="206">
        <v>9670</v>
      </c>
      <c r="I289" s="206"/>
      <c r="J289" s="206"/>
      <c r="K289" s="25">
        <f t="shared" si="32"/>
        <v>950</v>
      </c>
      <c r="L289" s="204"/>
      <c r="M289" s="204"/>
      <c r="N289" s="204"/>
      <c r="O289" s="65"/>
    </row>
    <row r="290" spans="1:15" ht="15">
      <c r="A290" s="35" t="s">
        <v>403</v>
      </c>
      <c r="B290" s="34" t="s">
        <v>42</v>
      </c>
      <c r="C290" s="34" t="s">
        <v>43</v>
      </c>
      <c r="D290" s="206">
        <v>312</v>
      </c>
      <c r="E290" s="206">
        <v>312</v>
      </c>
      <c r="F290" s="206">
        <v>312</v>
      </c>
      <c r="G290" s="206"/>
      <c r="H290" s="206">
        <v>630</v>
      </c>
      <c r="I290" s="206"/>
      <c r="J290" s="206"/>
      <c r="K290" s="25">
        <f t="shared" si="32"/>
        <v>318</v>
      </c>
      <c r="L290" s="204"/>
      <c r="M290" s="204"/>
      <c r="N290" s="204"/>
      <c r="O290" s="65"/>
    </row>
    <row r="291" spans="1:15" ht="15">
      <c r="A291" s="35" t="s">
        <v>403</v>
      </c>
      <c r="B291" s="205">
        <v>5504</v>
      </c>
      <c r="C291" s="34" t="s">
        <v>47</v>
      </c>
      <c r="D291" s="206">
        <v>240</v>
      </c>
      <c r="E291" s="206">
        <v>240</v>
      </c>
      <c r="F291" s="206">
        <v>240</v>
      </c>
      <c r="G291" s="206"/>
      <c r="H291" s="206">
        <v>310</v>
      </c>
      <c r="I291" s="206"/>
      <c r="J291" s="206"/>
      <c r="K291" s="25">
        <f t="shared" si="32"/>
        <v>70</v>
      </c>
      <c r="L291" s="204"/>
      <c r="M291" s="204"/>
      <c r="N291" s="204"/>
      <c r="O291" s="65"/>
    </row>
    <row r="292" spans="1:15" ht="15">
      <c r="A292" s="35" t="s">
        <v>403</v>
      </c>
      <c r="B292" s="34" t="s">
        <v>64</v>
      </c>
      <c r="C292" s="34" t="s">
        <v>65</v>
      </c>
      <c r="D292" s="206">
        <v>9540</v>
      </c>
      <c r="E292" s="206">
        <v>8000</v>
      </c>
      <c r="F292" s="206">
        <v>8000</v>
      </c>
      <c r="G292" s="206"/>
      <c r="H292" s="206">
        <v>10700</v>
      </c>
      <c r="I292" s="206"/>
      <c r="J292" s="206"/>
      <c r="K292" s="25">
        <f t="shared" si="32"/>
        <v>2700</v>
      </c>
      <c r="L292" s="204"/>
      <c r="M292" s="204"/>
      <c r="N292" s="204"/>
      <c r="O292" s="65"/>
    </row>
    <row r="293" spans="1:15" ht="15">
      <c r="A293" s="35" t="s">
        <v>403</v>
      </c>
      <c r="B293" s="34" t="s">
        <v>81</v>
      </c>
      <c r="C293" s="34" t="s">
        <v>82</v>
      </c>
      <c r="D293" s="206"/>
      <c r="E293" s="206"/>
      <c r="F293" s="206"/>
      <c r="G293" s="206"/>
      <c r="H293" s="206"/>
      <c r="I293" s="206"/>
      <c r="J293" s="206"/>
      <c r="K293" s="25">
        <f t="shared" si="32"/>
        <v>0</v>
      </c>
      <c r="L293" s="204"/>
      <c r="M293" s="204"/>
      <c r="N293" s="204"/>
      <c r="O293" s="65"/>
    </row>
    <row r="294" spans="1:15" ht="15">
      <c r="A294" s="35" t="s">
        <v>403</v>
      </c>
      <c r="B294" s="34" t="s">
        <v>49</v>
      </c>
      <c r="C294" s="34" t="s">
        <v>343</v>
      </c>
      <c r="D294" s="206">
        <v>360</v>
      </c>
      <c r="E294" s="206">
        <v>360</v>
      </c>
      <c r="F294" s="206">
        <v>360</v>
      </c>
      <c r="G294" s="206"/>
      <c r="H294" s="206">
        <v>800</v>
      </c>
      <c r="I294" s="206"/>
      <c r="J294" s="206"/>
      <c r="K294" s="25">
        <f t="shared" si="32"/>
        <v>440</v>
      </c>
      <c r="L294" s="204"/>
      <c r="M294" s="204"/>
      <c r="N294" s="204"/>
      <c r="O294" s="65"/>
    </row>
    <row r="295" spans="1:15" ht="15">
      <c r="A295" s="35" t="s">
        <v>403</v>
      </c>
      <c r="B295" s="34" t="s">
        <v>50</v>
      </c>
      <c r="C295" s="34" t="s">
        <v>51</v>
      </c>
      <c r="D295" s="206">
        <v>100</v>
      </c>
      <c r="E295" s="206">
        <v>100</v>
      </c>
      <c r="F295" s="206">
        <v>100</v>
      </c>
      <c r="G295" s="206"/>
      <c r="H295" s="206">
        <v>200</v>
      </c>
      <c r="I295" s="206"/>
      <c r="J295" s="206"/>
      <c r="K295" s="25">
        <f t="shared" si="32"/>
        <v>100</v>
      </c>
      <c r="L295" s="204"/>
      <c r="M295" s="204"/>
      <c r="N295" s="204"/>
      <c r="O295" s="65"/>
    </row>
    <row r="296" spans="1:15" ht="15">
      <c r="A296" s="35" t="s">
        <v>403</v>
      </c>
      <c r="B296" s="34" t="s">
        <v>52</v>
      </c>
      <c r="C296" s="34" t="s">
        <v>344</v>
      </c>
      <c r="D296" s="206">
        <v>2252</v>
      </c>
      <c r="E296" s="206">
        <v>1000</v>
      </c>
      <c r="F296" s="206">
        <v>1000</v>
      </c>
      <c r="G296" s="206"/>
      <c r="H296" s="206">
        <v>2000</v>
      </c>
      <c r="I296" s="206"/>
      <c r="J296" s="206"/>
      <c r="K296" s="25">
        <f t="shared" si="32"/>
        <v>1000</v>
      </c>
      <c r="L296" s="204"/>
      <c r="M296" s="204"/>
      <c r="N296" s="204"/>
      <c r="O296" s="65"/>
    </row>
    <row r="297" spans="1:15" ht="15">
      <c r="A297" s="35" t="s">
        <v>403</v>
      </c>
      <c r="B297" s="205">
        <v>5522</v>
      </c>
      <c r="C297" s="34" t="s">
        <v>195</v>
      </c>
      <c r="D297" s="206">
        <v>75</v>
      </c>
      <c r="E297" s="206">
        <v>75</v>
      </c>
      <c r="F297" s="206">
        <v>75</v>
      </c>
      <c r="G297" s="206"/>
      <c r="H297" s="206">
        <v>100</v>
      </c>
      <c r="I297" s="206"/>
      <c r="J297" s="206"/>
      <c r="K297" s="25">
        <f t="shared" si="32"/>
        <v>25</v>
      </c>
      <c r="L297" s="204"/>
      <c r="M297" s="204"/>
      <c r="N297" s="204"/>
      <c r="O297" s="65"/>
    </row>
    <row r="298" spans="1:15" ht="15">
      <c r="A298" s="35" t="s">
        <v>403</v>
      </c>
      <c r="B298" s="34" t="s">
        <v>53</v>
      </c>
      <c r="C298" s="34" t="s">
        <v>106</v>
      </c>
      <c r="D298" s="206">
        <v>2975</v>
      </c>
      <c r="E298" s="206">
        <v>2312</v>
      </c>
      <c r="F298" s="206">
        <v>2678</v>
      </c>
      <c r="G298" s="206"/>
      <c r="H298" s="206">
        <v>4640</v>
      </c>
      <c r="I298" s="206"/>
      <c r="J298" s="206"/>
      <c r="K298" s="25">
        <f t="shared" si="32"/>
        <v>1962</v>
      </c>
      <c r="L298" s="204"/>
      <c r="M298" s="204"/>
      <c r="N298" s="204"/>
      <c r="O298" s="65"/>
    </row>
    <row r="299" spans="1:15" ht="15">
      <c r="A299" s="209" t="s">
        <v>403</v>
      </c>
      <c r="B299" s="214"/>
      <c r="C299" s="212" t="s">
        <v>408</v>
      </c>
      <c r="D299" s="211">
        <f aca="true" t="shared" si="35" ref="D299:J299">SUM(D300:D312)</f>
        <v>50371</v>
      </c>
      <c r="E299" s="211">
        <f t="shared" si="35"/>
        <v>55628</v>
      </c>
      <c r="F299" s="211">
        <f t="shared" si="35"/>
        <v>78659</v>
      </c>
      <c r="G299" s="211">
        <f t="shared" si="35"/>
        <v>0</v>
      </c>
      <c r="H299" s="211">
        <f t="shared" si="35"/>
        <v>62450</v>
      </c>
      <c r="I299" s="211">
        <f t="shared" si="35"/>
        <v>0</v>
      </c>
      <c r="J299" s="211">
        <f t="shared" si="35"/>
        <v>0</v>
      </c>
      <c r="K299" s="26">
        <f t="shared" si="32"/>
        <v>-16209</v>
      </c>
      <c r="L299" s="204"/>
      <c r="M299" s="204"/>
      <c r="N299" s="204"/>
      <c r="O299" s="65"/>
    </row>
    <row r="300" spans="1:15" ht="15">
      <c r="A300" s="35" t="s">
        <v>403</v>
      </c>
      <c r="B300" s="215">
        <v>1551</v>
      </c>
      <c r="C300" s="34" t="s">
        <v>58</v>
      </c>
      <c r="D300" s="36"/>
      <c r="E300" s="36">
        <v>10000</v>
      </c>
      <c r="F300" s="36">
        <v>10000</v>
      </c>
      <c r="G300" s="36"/>
      <c r="H300" s="36"/>
      <c r="I300" s="36"/>
      <c r="J300" s="36"/>
      <c r="K300" s="25">
        <f t="shared" si="32"/>
        <v>-10000</v>
      </c>
      <c r="L300" s="204"/>
      <c r="M300" s="204"/>
      <c r="N300" s="204"/>
      <c r="O300" s="65"/>
    </row>
    <row r="301" spans="1:15" ht="15">
      <c r="A301" s="35" t="s">
        <v>403</v>
      </c>
      <c r="B301" s="222">
        <v>4521</v>
      </c>
      <c r="C301" s="34" t="s">
        <v>405</v>
      </c>
      <c r="D301" s="206"/>
      <c r="E301" s="206"/>
      <c r="F301" s="206"/>
      <c r="G301" s="206"/>
      <c r="H301" s="206"/>
      <c r="I301" s="206"/>
      <c r="J301" s="206"/>
      <c r="K301" s="25">
        <f t="shared" si="32"/>
        <v>0</v>
      </c>
      <c r="L301" s="204"/>
      <c r="M301" s="204"/>
      <c r="N301" s="204"/>
      <c r="O301" s="65"/>
    </row>
    <row r="302" spans="1:15" ht="15">
      <c r="A302" s="35" t="s">
        <v>403</v>
      </c>
      <c r="B302" s="207" t="s">
        <v>39</v>
      </c>
      <c r="C302" s="207" t="s">
        <v>40</v>
      </c>
      <c r="D302" s="206">
        <v>21360</v>
      </c>
      <c r="E302" s="206">
        <v>21360</v>
      </c>
      <c r="F302" s="206">
        <v>21360</v>
      </c>
      <c r="G302" s="206"/>
      <c r="H302" s="206">
        <v>22280</v>
      </c>
      <c r="I302" s="206"/>
      <c r="J302" s="206"/>
      <c r="K302" s="25">
        <f t="shared" si="32"/>
        <v>920</v>
      </c>
      <c r="L302" s="204"/>
      <c r="M302" s="204"/>
      <c r="N302" s="204"/>
      <c r="O302" s="65"/>
    </row>
    <row r="303" spans="1:15" ht="15">
      <c r="A303" s="35" t="s">
        <v>403</v>
      </c>
      <c r="B303" s="207" t="s">
        <v>41</v>
      </c>
      <c r="C303" s="207" t="s">
        <v>345</v>
      </c>
      <c r="D303" s="206">
        <v>7220</v>
      </c>
      <c r="E303" s="206">
        <v>7220</v>
      </c>
      <c r="F303" s="206">
        <v>7220</v>
      </c>
      <c r="G303" s="206"/>
      <c r="H303" s="206">
        <v>7530</v>
      </c>
      <c r="I303" s="206"/>
      <c r="J303" s="206"/>
      <c r="K303" s="25">
        <f t="shared" si="32"/>
        <v>310</v>
      </c>
      <c r="L303" s="204"/>
      <c r="M303" s="204"/>
      <c r="N303" s="204"/>
      <c r="O303" s="65"/>
    </row>
    <row r="304" spans="1:15" ht="15">
      <c r="A304" s="35" t="s">
        <v>403</v>
      </c>
      <c r="B304" s="34" t="s">
        <v>42</v>
      </c>
      <c r="C304" s="34" t="s">
        <v>43</v>
      </c>
      <c r="D304" s="206">
        <v>487</v>
      </c>
      <c r="E304" s="206">
        <v>487</v>
      </c>
      <c r="F304" s="206">
        <v>487</v>
      </c>
      <c r="G304" s="206"/>
      <c r="H304" s="206">
        <v>515</v>
      </c>
      <c r="I304" s="206"/>
      <c r="J304" s="206"/>
      <c r="K304" s="25">
        <f t="shared" si="32"/>
        <v>28</v>
      </c>
      <c r="L304" s="204"/>
      <c r="M304" s="204"/>
      <c r="N304" s="204"/>
      <c r="O304" s="65"/>
    </row>
    <row r="305" spans="1:15" ht="15">
      <c r="A305" s="35" t="s">
        <v>403</v>
      </c>
      <c r="B305" s="205">
        <v>5504</v>
      </c>
      <c r="C305" s="34" t="s">
        <v>47</v>
      </c>
      <c r="D305" s="206">
        <v>305</v>
      </c>
      <c r="E305" s="206">
        <v>305</v>
      </c>
      <c r="F305" s="206">
        <v>305</v>
      </c>
      <c r="G305" s="206"/>
      <c r="H305" s="206">
        <v>350</v>
      </c>
      <c r="I305" s="206"/>
      <c r="J305" s="206"/>
      <c r="K305" s="25">
        <f t="shared" si="32"/>
        <v>45</v>
      </c>
      <c r="L305" s="204"/>
      <c r="M305" s="204"/>
      <c r="N305" s="204"/>
      <c r="O305" s="65"/>
    </row>
    <row r="306" spans="1:15" ht="15">
      <c r="A306" s="35" t="s">
        <v>403</v>
      </c>
      <c r="B306" s="34" t="s">
        <v>64</v>
      </c>
      <c r="C306" s="34" t="s">
        <v>65</v>
      </c>
      <c r="D306" s="206">
        <v>8952</v>
      </c>
      <c r="E306" s="206">
        <v>8952</v>
      </c>
      <c r="F306" s="206">
        <v>8952</v>
      </c>
      <c r="G306" s="206"/>
      <c r="H306" s="206">
        <v>19855</v>
      </c>
      <c r="I306" s="206"/>
      <c r="J306" s="206"/>
      <c r="K306" s="25">
        <f t="shared" si="32"/>
        <v>10903</v>
      </c>
      <c r="L306" s="204"/>
      <c r="M306" s="204">
        <v>10600</v>
      </c>
      <c r="N306" s="204">
        <v>10600</v>
      </c>
      <c r="O306" s="65"/>
    </row>
    <row r="307" spans="1:15" ht="15">
      <c r="A307" s="35" t="s">
        <v>403</v>
      </c>
      <c r="B307" s="34" t="s">
        <v>81</v>
      </c>
      <c r="C307" s="34" t="s">
        <v>82</v>
      </c>
      <c r="D307" s="206"/>
      <c r="E307" s="206"/>
      <c r="F307" s="206"/>
      <c r="G307" s="206"/>
      <c r="H307" s="206">
        <v>2000</v>
      </c>
      <c r="I307" s="206"/>
      <c r="J307" s="206"/>
      <c r="K307" s="25">
        <f t="shared" si="32"/>
        <v>2000</v>
      </c>
      <c r="L307" s="204"/>
      <c r="M307" s="204"/>
      <c r="N307" s="204"/>
      <c r="O307" s="65"/>
    </row>
    <row r="308" spans="1:15" ht="15">
      <c r="A308" s="35" t="s">
        <v>403</v>
      </c>
      <c r="B308" s="34" t="s">
        <v>49</v>
      </c>
      <c r="C308" s="34" t="s">
        <v>343</v>
      </c>
      <c r="D308" s="206">
        <v>180</v>
      </c>
      <c r="E308" s="206">
        <v>180</v>
      </c>
      <c r="F308" s="206">
        <v>180</v>
      </c>
      <c r="G308" s="206"/>
      <c r="H308" s="206">
        <v>500</v>
      </c>
      <c r="I308" s="206"/>
      <c r="J308" s="206"/>
      <c r="K308" s="25">
        <f t="shared" si="32"/>
        <v>320</v>
      </c>
      <c r="L308" s="204"/>
      <c r="M308" s="204"/>
      <c r="N308" s="204"/>
      <c r="O308" s="65"/>
    </row>
    <row r="309" spans="1:15" ht="15">
      <c r="A309" s="35" t="s">
        <v>403</v>
      </c>
      <c r="B309" s="34" t="s">
        <v>50</v>
      </c>
      <c r="C309" s="34" t="s">
        <v>51</v>
      </c>
      <c r="D309" s="206">
        <v>342</v>
      </c>
      <c r="E309" s="206">
        <v>342</v>
      </c>
      <c r="F309" s="206">
        <v>342</v>
      </c>
      <c r="G309" s="206"/>
      <c r="H309" s="206">
        <v>670</v>
      </c>
      <c r="I309" s="206"/>
      <c r="J309" s="206"/>
      <c r="K309" s="25">
        <f t="shared" si="32"/>
        <v>328</v>
      </c>
      <c r="L309" s="204"/>
      <c r="M309" s="204"/>
      <c r="N309" s="204"/>
      <c r="O309" s="65"/>
    </row>
    <row r="310" spans="1:15" ht="15">
      <c r="A310" s="35" t="s">
        <v>403</v>
      </c>
      <c r="B310" s="34" t="s">
        <v>52</v>
      </c>
      <c r="C310" s="34" t="s">
        <v>344</v>
      </c>
      <c r="D310" s="206">
        <v>100</v>
      </c>
      <c r="E310" s="206">
        <v>100</v>
      </c>
      <c r="F310" s="206">
        <v>23131</v>
      </c>
      <c r="G310" s="206"/>
      <c r="H310" s="206">
        <v>750</v>
      </c>
      <c r="I310" s="206"/>
      <c r="J310" s="206"/>
      <c r="K310" s="25">
        <f t="shared" si="32"/>
        <v>-22381</v>
      </c>
      <c r="L310" s="204"/>
      <c r="M310" s="204"/>
      <c r="N310" s="204"/>
      <c r="O310" s="65"/>
    </row>
    <row r="311" spans="1:15" ht="15">
      <c r="A311" s="35" t="s">
        <v>403</v>
      </c>
      <c r="B311" s="205">
        <v>5522</v>
      </c>
      <c r="C311" s="34" t="s">
        <v>195</v>
      </c>
      <c r="D311" s="206">
        <v>150</v>
      </c>
      <c r="E311" s="206">
        <v>150</v>
      </c>
      <c r="F311" s="206">
        <v>150</v>
      </c>
      <c r="G311" s="206"/>
      <c r="H311" s="206">
        <v>150</v>
      </c>
      <c r="I311" s="206"/>
      <c r="J311" s="206"/>
      <c r="K311" s="25">
        <f t="shared" si="32"/>
        <v>0</v>
      </c>
      <c r="L311" s="204"/>
      <c r="M311" s="204"/>
      <c r="N311" s="204"/>
      <c r="O311" s="65"/>
    </row>
    <row r="312" spans="1:15" ht="15">
      <c r="A312" s="35" t="s">
        <v>403</v>
      </c>
      <c r="B312" s="34" t="s">
        <v>53</v>
      </c>
      <c r="C312" s="34" t="s">
        <v>106</v>
      </c>
      <c r="D312" s="206">
        <v>11275</v>
      </c>
      <c r="E312" s="206">
        <v>6532</v>
      </c>
      <c r="F312" s="206">
        <v>6532</v>
      </c>
      <c r="G312" s="206"/>
      <c r="H312" s="206">
        <v>7850</v>
      </c>
      <c r="I312" s="206"/>
      <c r="J312" s="206"/>
      <c r="K312" s="25">
        <f t="shared" si="32"/>
        <v>1318</v>
      </c>
      <c r="L312" s="204"/>
      <c r="M312" s="204"/>
      <c r="N312" s="204"/>
      <c r="O312" s="65"/>
    </row>
    <row r="313" spans="1:15" ht="15">
      <c r="A313" s="209" t="s">
        <v>412</v>
      </c>
      <c r="B313" s="214"/>
      <c r="C313" s="212" t="s">
        <v>413</v>
      </c>
      <c r="D313" s="211">
        <f aca="true" t="shared" si="36" ref="D313:J313">SUM(D314:D318)</f>
        <v>4546</v>
      </c>
      <c r="E313" s="211">
        <f t="shared" si="36"/>
        <v>36660</v>
      </c>
      <c r="F313" s="211">
        <f t="shared" si="36"/>
        <v>36660</v>
      </c>
      <c r="G313" s="211">
        <f t="shared" si="36"/>
        <v>0</v>
      </c>
      <c r="H313" s="211">
        <f t="shared" si="36"/>
        <v>121500</v>
      </c>
      <c r="I313" s="211">
        <f t="shared" si="36"/>
        <v>0</v>
      </c>
      <c r="J313" s="211">
        <f t="shared" si="36"/>
        <v>0</v>
      </c>
      <c r="K313" s="26">
        <f t="shared" si="32"/>
        <v>84840</v>
      </c>
      <c r="L313" s="204"/>
      <c r="M313" s="204"/>
      <c r="N313" s="204"/>
      <c r="O313" s="65"/>
    </row>
    <row r="314" spans="1:15" ht="15">
      <c r="A314" s="35" t="s">
        <v>412</v>
      </c>
      <c r="B314" s="215">
        <v>1551</v>
      </c>
      <c r="C314" s="34" t="s">
        <v>58</v>
      </c>
      <c r="D314" s="36"/>
      <c r="E314" s="36">
        <v>35000</v>
      </c>
      <c r="F314" s="36">
        <v>35000</v>
      </c>
      <c r="G314" s="36"/>
      <c r="H314" s="36">
        <v>120000</v>
      </c>
      <c r="I314" s="36"/>
      <c r="J314" s="36"/>
      <c r="K314" s="25">
        <f t="shared" si="32"/>
        <v>85000</v>
      </c>
      <c r="L314" s="204"/>
      <c r="M314" s="204">
        <v>120000</v>
      </c>
      <c r="N314" s="204">
        <v>60000</v>
      </c>
      <c r="O314" s="65"/>
    </row>
    <row r="315" spans="1:15" ht="15">
      <c r="A315" s="35" t="s">
        <v>412</v>
      </c>
      <c r="B315" s="207" t="s">
        <v>39</v>
      </c>
      <c r="C315" s="207" t="s">
        <v>40</v>
      </c>
      <c r="D315" s="206"/>
      <c r="E315" s="206"/>
      <c r="F315" s="206"/>
      <c r="G315" s="206"/>
      <c r="H315" s="206"/>
      <c r="I315" s="206"/>
      <c r="J315" s="206"/>
      <c r="K315" s="25">
        <f t="shared" si="32"/>
        <v>0</v>
      </c>
      <c r="L315" s="204"/>
      <c r="M315" s="204"/>
      <c r="N315" s="204"/>
      <c r="O315" s="65"/>
    </row>
    <row r="316" spans="1:15" ht="15">
      <c r="A316" s="35" t="s">
        <v>412</v>
      </c>
      <c r="B316" s="207" t="s">
        <v>41</v>
      </c>
      <c r="C316" s="207" t="s">
        <v>345</v>
      </c>
      <c r="D316" s="206"/>
      <c r="E316" s="206"/>
      <c r="F316" s="206"/>
      <c r="G316" s="206"/>
      <c r="H316" s="206"/>
      <c r="I316" s="206"/>
      <c r="J316" s="206"/>
      <c r="K316" s="25">
        <f t="shared" si="32"/>
        <v>0</v>
      </c>
      <c r="L316" s="204"/>
      <c r="M316" s="204"/>
      <c r="N316" s="204"/>
      <c r="O316" s="65"/>
    </row>
    <row r="317" spans="1:15" ht="15">
      <c r="A317" s="35" t="s">
        <v>412</v>
      </c>
      <c r="B317" s="34" t="s">
        <v>42</v>
      </c>
      <c r="C317" s="34" t="s">
        <v>43</v>
      </c>
      <c r="D317" s="206">
        <v>160</v>
      </c>
      <c r="E317" s="206">
        <v>160</v>
      </c>
      <c r="F317" s="206">
        <v>160</v>
      </c>
      <c r="G317" s="206"/>
      <c r="H317" s="206"/>
      <c r="I317" s="206"/>
      <c r="J317" s="206"/>
      <c r="K317" s="25">
        <f t="shared" si="32"/>
        <v>-160</v>
      </c>
      <c r="L317" s="204"/>
      <c r="M317" s="204"/>
      <c r="N317" s="204"/>
      <c r="O317" s="65"/>
    </row>
    <row r="318" spans="1:15" ht="15">
      <c r="A318" s="35" t="s">
        <v>412</v>
      </c>
      <c r="B318" s="34" t="s">
        <v>81</v>
      </c>
      <c r="C318" s="34" t="s">
        <v>82</v>
      </c>
      <c r="D318" s="206">
        <v>4386</v>
      </c>
      <c r="E318" s="206">
        <v>1500</v>
      </c>
      <c r="F318" s="206">
        <v>1500</v>
      </c>
      <c r="G318" s="206"/>
      <c r="H318" s="206">
        <v>1500</v>
      </c>
      <c r="I318" s="206"/>
      <c r="J318" s="206"/>
      <c r="K318" s="25">
        <f t="shared" si="32"/>
        <v>0</v>
      </c>
      <c r="L318" s="204"/>
      <c r="M318" s="204"/>
      <c r="N318" s="204"/>
      <c r="O318" s="65"/>
    </row>
    <row r="319" spans="1:15" ht="15">
      <c r="A319" s="209" t="s">
        <v>414</v>
      </c>
      <c r="B319" s="214"/>
      <c r="C319" s="212" t="s">
        <v>421</v>
      </c>
      <c r="D319" s="211">
        <f>SUM(D320:D322)</f>
        <v>28118</v>
      </c>
      <c r="E319" s="211">
        <f aca="true" t="shared" si="37" ref="E319:J319">SUM(E320:E322)</f>
        <v>14000</v>
      </c>
      <c r="F319" s="211">
        <f t="shared" si="37"/>
        <v>14000</v>
      </c>
      <c r="G319" s="211">
        <f t="shared" si="37"/>
        <v>0</v>
      </c>
      <c r="H319" s="211">
        <f t="shared" si="37"/>
        <v>29340</v>
      </c>
      <c r="I319" s="211">
        <f t="shared" si="37"/>
        <v>0</v>
      </c>
      <c r="J319" s="211">
        <f t="shared" si="37"/>
        <v>0</v>
      </c>
      <c r="K319" s="26">
        <f t="shared" si="32"/>
        <v>15340</v>
      </c>
      <c r="L319" s="204"/>
      <c r="M319" s="204"/>
      <c r="N319" s="204"/>
      <c r="O319" s="65"/>
    </row>
    <row r="320" spans="1:15" ht="15">
      <c r="A320" s="35" t="s">
        <v>414</v>
      </c>
      <c r="B320" s="207" t="s">
        <v>39</v>
      </c>
      <c r="C320" s="207" t="s">
        <v>40</v>
      </c>
      <c r="D320" s="206">
        <v>4900</v>
      </c>
      <c r="E320" s="206">
        <v>3000</v>
      </c>
      <c r="F320" s="206">
        <v>3000</v>
      </c>
      <c r="G320" s="206"/>
      <c r="H320" s="206">
        <v>1000</v>
      </c>
      <c r="I320" s="206"/>
      <c r="J320" s="206"/>
      <c r="K320" s="25">
        <f t="shared" si="32"/>
        <v>-2000</v>
      </c>
      <c r="L320" s="204"/>
      <c r="M320" s="204"/>
      <c r="N320" s="204"/>
      <c r="O320" s="65"/>
    </row>
    <row r="321" spans="1:15" ht="15">
      <c r="A321" s="35" t="s">
        <v>414</v>
      </c>
      <c r="B321" s="207" t="s">
        <v>41</v>
      </c>
      <c r="C321" s="207" t="s">
        <v>345</v>
      </c>
      <c r="D321" s="206">
        <v>1676</v>
      </c>
      <c r="E321" s="206">
        <v>1000</v>
      </c>
      <c r="F321" s="206">
        <v>1000</v>
      </c>
      <c r="G321" s="206"/>
      <c r="H321" s="206">
        <v>340</v>
      </c>
      <c r="I321" s="206"/>
      <c r="J321" s="206"/>
      <c r="K321" s="25">
        <f t="shared" si="32"/>
        <v>-660</v>
      </c>
      <c r="L321" s="204"/>
      <c r="M321" s="204"/>
      <c r="N321" s="204"/>
      <c r="O321" s="65"/>
    </row>
    <row r="322" spans="1:15" ht="15">
      <c r="A322" s="35" t="s">
        <v>414</v>
      </c>
      <c r="B322" s="34" t="s">
        <v>42</v>
      </c>
      <c r="C322" s="34" t="s">
        <v>43</v>
      </c>
      <c r="D322" s="206">
        <v>21542</v>
      </c>
      <c r="E322" s="206">
        <v>10000</v>
      </c>
      <c r="F322" s="206">
        <v>10000</v>
      </c>
      <c r="G322" s="206"/>
      <c r="H322" s="206">
        <v>28000</v>
      </c>
      <c r="I322" s="206"/>
      <c r="J322" s="206"/>
      <c r="K322" s="25">
        <f t="shared" si="32"/>
        <v>18000</v>
      </c>
      <c r="L322" s="204"/>
      <c r="M322" s="204">
        <v>10000</v>
      </c>
      <c r="N322" s="204">
        <v>10000</v>
      </c>
      <c r="O322" s="65"/>
    </row>
    <row r="323" spans="1:15" ht="15">
      <c r="A323" s="209" t="s">
        <v>190</v>
      </c>
      <c r="B323" s="212"/>
      <c r="C323" s="212" t="s">
        <v>191</v>
      </c>
      <c r="D323" s="211">
        <f aca="true" t="shared" si="38" ref="D323:J323">SUM(D324:D329)</f>
        <v>0</v>
      </c>
      <c r="E323" s="211">
        <f t="shared" si="38"/>
        <v>0</v>
      </c>
      <c r="F323" s="211">
        <f t="shared" si="38"/>
        <v>16000</v>
      </c>
      <c r="G323" s="211">
        <f t="shared" si="38"/>
        <v>0</v>
      </c>
      <c r="H323" s="211">
        <f t="shared" si="38"/>
        <v>26500</v>
      </c>
      <c r="I323" s="211">
        <f t="shared" si="38"/>
        <v>0</v>
      </c>
      <c r="J323" s="211">
        <f t="shared" si="38"/>
        <v>0</v>
      </c>
      <c r="K323" s="26">
        <f t="shared" si="32"/>
        <v>10500</v>
      </c>
      <c r="L323" s="204"/>
      <c r="M323" s="204"/>
      <c r="N323" s="204"/>
      <c r="O323" s="65"/>
    </row>
    <row r="324" spans="1:15" ht="15">
      <c r="A324" s="35" t="s">
        <v>190</v>
      </c>
      <c r="B324" s="34" t="s">
        <v>57</v>
      </c>
      <c r="C324" s="34" t="s">
        <v>58</v>
      </c>
      <c r="D324" s="36"/>
      <c r="E324" s="36"/>
      <c r="F324" s="36"/>
      <c r="G324" s="36"/>
      <c r="H324" s="36"/>
      <c r="I324" s="36"/>
      <c r="J324" s="36"/>
      <c r="K324" s="25">
        <f t="shared" si="32"/>
        <v>0</v>
      </c>
      <c r="L324" s="204"/>
      <c r="M324" s="204"/>
      <c r="N324" s="204"/>
      <c r="O324" s="65"/>
    </row>
    <row r="325" spans="1:15" ht="15">
      <c r="A325" s="35" t="s">
        <v>190</v>
      </c>
      <c r="B325" s="207" t="s">
        <v>39</v>
      </c>
      <c r="C325" s="207" t="s">
        <v>40</v>
      </c>
      <c r="D325" s="36"/>
      <c r="E325" s="36"/>
      <c r="F325" s="36"/>
      <c r="G325" s="36"/>
      <c r="H325" s="36"/>
      <c r="I325" s="36"/>
      <c r="J325" s="36"/>
      <c r="K325" s="25">
        <f t="shared" si="32"/>
        <v>0</v>
      </c>
      <c r="L325" s="204"/>
      <c r="M325" s="204"/>
      <c r="N325" s="204"/>
      <c r="O325" s="65"/>
    </row>
    <row r="326" spans="1:15" ht="15">
      <c r="A326" s="35" t="s">
        <v>190</v>
      </c>
      <c r="B326" s="207" t="s">
        <v>41</v>
      </c>
      <c r="C326" s="207" t="s">
        <v>345</v>
      </c>
      <c r="D326" s="36"/>
      <c r="E326" s="36"/>
      <c r="F326" s="36"/>
      <c r="G326" s="36"/>
      <c r="H326" s="36"/>
      <c r="I326" s="36"/>
      <c r="J326" s="36"/>
      <c r="K326" s="25">
        <f t="shared" si="32"/>
        <v>0</v>
      </c>
      <c r="L326" s="204"/>
      <c r="M326" s="204"/>
      <c r="N326" s="204"/>
      <c r="O326" s="65"/>
    </row>
    <row r="327" spans="1:15" ht="15">
      <c r="A327" s="35" t="s">
        <v>190</v>
      </c>
      <c r="B327" s="34" t="s">
        <v>62</v>
      </c>
      <c r="C327" s="34" t="s">
        <v>63</v>
      </c>
      <c r="D327" s="36"/>
      <c r="E327" s="36"/>
      <c r="F327" s="36"/>
      <c r="G327" s="36"/>
      <c r="H327" s="36"/>
      <c r="I327" s="36"/>
      <c r="J327" s="36"/>
      <c r="K327" s="25">
        <f t="shared" si="32"/>
        <v>0</v>
      </c>
      <c r="L327" s="204"/>
      <c r="M327" s="204"/>
      <c r="N327" s="204"/>
      <c r="O327" s="65"/>
    </row>
    <row r="328" spans="1:15" ht="15">
      <c r="A328" s="35" t="s">
        <v>190</v>
      </c>
      <c r="B328" s="205">
        <v>4500</v>
      </c>
      <c r="C328" s="34" t="s">
        <v>56</v>
      </c>
      <c r="D328" s="36"/>
      <c r="E328" s="36"/>
      <c r="F328" s="36"/>
      <c r="G328" s="36"/>
      <c r="H328" s="36"/>
      <c r="I328" s="36"/>
      <c r="J328" s="36"/>
      <c r="K328" s="25">
        <f t="shared" si="32"/>
        <v>0</v>
      </c>
      <c r="L328" s="204"/>
      <c r="M328" s="204"/>
      <c r="N328" s="204"/>
      <c r="O328" s="65"/>
    </row>
    <row r="329" spans="1:15" ht="15">
      <c r="A329" s="35" t="s">
        <v>190</v>
      </c>
      <c r="B329" s="205">
        <v>4521</v>
      </c>
      <c r="C329" s="34" t="s">
        <v>411</v>
      </c>
      <c r="D329" s="36"/>
      <c r="E329" s="36"/>
      <c r="F329" s="36">
        <v>16000</v>
      </c>
      <c r="G329" s="36"/>
      <c r="H329" s="36">
        <v>26500</v>
      </c>
      <c r="I329" s="36"/>
      <c r="J329" s="36"/>
      <c r="K329" s="25">
        <f t="shared" si="32"/>
        <v>10500</v>
      </c>
      <c r="L329" s="204"/>
      <c r="M329" s="204"/>
      <c r="N329" s="204"/>
      <c r="O329" s="65"/>
    </row>
    <row r="330" spans="1:15" ht="15">
      <c r="A330" s="209" t="s">
        <v>114</v>
      </c>
      <c r="B330" s="19"/>
      <c r="C330" s="202" t="s">
        <v>422</v>
      </c>
      <c r="D330" s="211">
        <f aca="true" t="shared" si="39" ref="D330:J330">SUM(D331:D347)</f>
        <v>322246</v>
      </c>
      <c r="E330" s="211">
        <f t="shared" si="39"/>
        <v>319350</v>
      </c>
      <c r="F330" s="211">
        <f t="shared" si="39"/>
        <v>321883</v>
      </c>
      <c r="G330" s="211">
        <f t="shared" si="39"/>
        <v>0</v>
      </c>
      <c r="H330" s="211">
        <f t="shared" si="39"/>
        <v>403655</v>
      </c>
      <c r="I330" s="211">
        <f t="shared" si="39"/>
        <v>0</v>
      </c>
      <c r="J330" s="211">
        <f t="shared" si="39"/>
        <v>0</v>
      </c>
      <c r="K330" s="26">
        <f t="shared" si="32"/>
        <v>81772</v>
      </c>
      <c r="L330" s="204"/>
      <c r="M330" s="204"/>
      <c r="N330" s="204"/>
      <c r="O330" s="65"/>
    </row>
    <row r="331" spans="1:15" ht="15">
      <c r="A331" s="35" t="s">
        <v>114</v>
      </c>
      <c r="B331" s="34" t="s">
        <v>57</v>
      </c>
      <c r="C331" s="34" t="s">
        <v>58</v>
      </c>
      <c r="D331" s="206"/>
      <c r="E331" s="206"/>
      <c r="F331" s="206"/>
      <c r="G331" s="206"/>
      <c r="H331" s="206"/>
      <c r="I331" s="206"/>
      <c r="J331" s="206"/>
      <c r="K331" s="25">
        <f aca="true" t="shared" si="40" ref="K331:K395">H331-F331</f>
        <v>0</v>
      </c>
      <c r="L331" s="204"/>
      <c r="M331" s="204"/>
      <c r="N331" s="204"/>
      <c r="O331" s="65"/>
    </row>
    <row r="332" spans="1:15" ht="15">
      <c r="A332" s="35" t="s">
        <v>155</v>
      </c>
      <c r="B332" s="205">
        <v>1554</v>
      </c>
      <c r="C332" s="34" t="s">
        <v>181</v>
      </c>
      <c r="D332" s="206"/>
      <c r="E332" s="206"/>
      <c r="F332" s="206"/>
      <c r="G332" s="206"/>
      <c r="H332" s="206"/>
      <c r="I332" s="206"/>
      <c r="J332" s="206"/>
      <c r="K332" s="25">
        <f t="shared" si="40"/>
        <v>0</v>
      </c>
      <c r="L332" s="204"/>
      <c r="M332" s="204"/>
      <c r="N332" s="204"/>
      <c r="O332" s="65"/>
    </row>
    <row r="333" spans="1:15" ht="15">
      <c r="A333" s="35" t="s">
        <v>114</v>
      </c>
      <c r="B333" s="207" t="s">
        <v>39</v>
      </c>
      <c r="C333" s="207" t="s">
        <v>40</v>
      </c>
      <c r="D333" s="206">
        <v>191200</v>
      </c>
      <c r="E333" s="206">
        <v>191200</v>
      </c>
      <c r="F333" s="206">
        <v>191200</v>
      </c>
      <c r="G333" s="206"/>
      <c r="H333" s="206">
        <v>234810</v>
      </c>
      <c r="I333" s="206"/>
      <c r="J333" s="206"/>
      <c r="K333" s="25">
        <f t="shared" si="40"/>
        <v>43610</v>
      </c>
      <c r="L333" s="204"/>
      <c r="M333" s="204"/>
      <c r="N333" s="204"/>
      <c r="O333" s="65"/>
    </row>
    <row r="334" spans="1:15" ht="15">
      <c r="A334" s="35" t="s">
        <v>114</v>
      </c>
      <c r="B334" s="207" t="s">
        <v>60</v>
      </c>
      <c r="C334" s="207" t="s">
        <v>61</v>
      </c>
      <c r="D334" s="36"/>
      <c r="E334" s="36"/>
      <c r="F334" s="36"/>
      <c r="G334" s="36"/>
      <c r="H334" s="206"/>
      <c r="I334" s="36"/>
      <c r="J334" s="36"/>
      <c r="K334" s="25">
        <f t="shared" si="40"/>
        <v>0</v>
      </c>
      <c r="L334" s="204"/>
      <c r="M334" s="204"/>
      <c r="N334" s="204"/>
      <c r="O334" s="65"/>
    </row>
    <row r="335" spans="1:15" ht="15">
      <c r="A335" s="35" t="s">
        <v>114</v>
      </c>
      <c r="B335" s="207" t="s">
        <v>41</v>
      </c>
      <c r="C335" s="207" t="s">
        <v>345</v>
      </c>
      <c r="D335" s="36">
        <v>65000</v>
      </c>
      <c r="E335" s="36">
        <v>65000</v>
      </c>
      <c r="F335" s="36">
        <v>65000</v>
      </c>
      <c r="G335" s="36"/>
      <c r="H335" s="206">
        <v>79370</v>
      </c>
      <c r="I335" s="36"/>
      <c r="J335" s="36"/>
      <c r="K335" s="25">
        <f t="shared" si="40"/>
        <v>14370</v>
      </c>
      <c r="L335" s="204"/>
      <c r="M335" s="204"/>
      <c r="N335" s="204"/>
      <c r="O335" s="65"/>
    </row>
    <row r="336" spans="1:15" ht="15">
      <c r="A336" s="35" t="s">
        <v>114</v>
      </c>
      <c r="B336" s="34" t="s">
        <v>42</v>
      </c>
      <c r="C336" s="34" t="s">
        <v>43</v>
      </c>
      <c r="D336" s="206">
        <v>2050</v>
      </c>
      <c r="E336" s="206">
        <v>2050</v>
      </c>
      <c r="F336" s="206">
        <v>2050</v>
      </c>
      <c r="G336" s="206"/>
      <c r="H336" s="206">
        <v>2000</v>
      </c>
      <c r="I336" s="206"/>
      <c r="J336" s="206"/>
      <c r="K336" s="25">
        <f t="shared" si="40"/>
        <v>-50</v>
      </c>
      <c r="L336" s="204"/>
      <c r="M336" s="204"/>
      <c r="N336" s="204"/>
      <c r="O336" s="65"/>
    </row>
    <row r="337" spans="1:15" ht="15">
      <c r="A337" s="35" t="s">
        <v>155</v>
      </c>
      <c r="B337" s="34" t="s">
        <v>44</v>
      </c>
      <c r="C337" s="34" t="s">
        <v>45</v>
      </c>
      <c r="D337" s="206">
        <v>200</v>
      </c>
      <c r="E337" s="206">
        <v>200</v>
      </c>
      <c r="F337" s="206">
        <v>200</v>
      </c>
      <c r="G337" s="206"/>
      <c r="H337" s="206">
        <v>200</v>
      </c>
      <c r="I337" s="206"/>
      <c r="J337" s="206"/>
      <c r="K337" s="25">
        <f t="shared" si="40"/>
        <v>0</v>
      </c>
      <c r="L337" s="204"/>
      <c r="M337" s="204"/>
      <c r="N337" s="204"/>
      <c r="O337" s="65"/>
    </row>
    <row r="338" spans="1:15" ht="15">
      <c r="A338" s="35" t="s">
        <v>114</v>
      </c>
      <c r="B338" s="34" t="s">
        <v>46</v>
      </c>
      <c r="C338" s="34" t="s">
        <v>47</v>
      </c>
      <c r="D338" s="206">
        <v>3000</v>
      </c>
      <c r="E338" s="206">
        <v>3000</v>
      </c>
      <c r="F338" s="206">
        <v>4229</v>
      </c>
      <c r="G338" s="206"/>
      <c r="H338" s="206">
        <v>3000</v>
      </c>
      <c r="I338" s="206"/>
      <c r="J338" s="206"/>
      <c r="K338" s="25">
        <f t="shared" si="40"/>
        <v>-1229</v>
      </c>
      <c r="L338" s="204"/>
      <c r="M338" s="204"/>
      <c r="N338" s="204"/>
      <c r="O338" s="65"/>
    </row>
    <row r="339" spans="1:15" ht="15">
      <c r="A339" s="35" t="s">
        <v>114</v>
      </c>
      <c r="B339" s="34" t="s">
        <v>64</v>
      </c>
      <c r="C339" s="34" t="s">
        <v>65</v>
      </c>
      <c r="D339" s="206">
        <v>23000</v>
      </c>
      <c r="E339" s="206">
        <v>23000</v>
      </c>
      <c r="F339" s="206">
        <v>23000</v>
      </c>
      <c r="G339" s="206"/>
      <c r="H339" s="206">
        <v>29000</v>
      </c>
      <c r="I339" s="206"/>
      <c r="J339" s="206"/>
      <c r="K339" s="25">
        <f t="shared" si="40"/>
        <v>6000</v>
      </c>
      <c r="L339" s="204"/>
      <c r="M339" s="204"/>
      <c r="N339" s="204"/>
      <c r="O339" s="65"/>
    </row>
    <row r="340" spans="1:15" ht="15">
      <c r="A340" s="35" t="s">
        <v>155</v>
      </c>
      <c r="B340" s="34" t="s">
        <v>81</v>
      </c>
      <c r="C340" s="34" t="s">
        <v>82</v>
      </c>
      <c r="D340" s="206">
        <v>500</v>
      </c>
      <c r="E340" s="206">
        <v>500</v>
      </c>
      <c r="F340" s="206">
        <v>500</v>
      </c>
      <c r="G340" s="206"/>
      <c r="H340" s="206">
        <v>500</v>
      </c>
      <c r="I340" s="206"/>
      <c r="J340" s="206"/>
      <c r="K340" s="25">
        <f t="shared" si="40"/>
        <v>0</v>
      </c>
      <c r="L340" s="204"/>
      <c r="M340" s="204"/>
      <c r="N340" s="204"/>
      <c r="O340" s="65"/>
    </row>
    <row r="341" spans="1:15" ht="15">
      <c r="A341" s="35" t="s">
        <v>114</v>
      </c>
      <c r="B341" s="34" t="s">
        <v>49</v>
      </c>
      <c r="C341" s="34" t="s">
        <v>343</v>
      </c>
      <c r="D341" s="206">
        <v>1000</v>
      </c>
      <c r="E341" s="206">
        <v>1000</v>
      </c>
      <c r="F341" s="206">
        <v>1000</v>
      </c>
      <c r="G341" s="206"/>
      <c r="H341" s="206">
        <v>1000</v>
      </c>
      <c r="I341" s="206"/>
      <c r="J341" s="206"/>
      <c r="K341" s="25">
        <f t="shared" si="40"/>
        <v>0</v>
      </c>
      <c r="L341" s="204"/>
      <c r="M341" s="204"/>
      <c r="N341" s="204"/>
      <c r="O341" s="65"/>
    </row>
    <row r="342" spans="1:15" ht="15">
      <c r="A342" s="35" t="s">
        <v>114</v>
      </c>
      <c r="B342" s="34" t="s">
        <v>50</v>
      </c>
      <c r="C342" s="34" t="s">
        <v>51</v>
      </c>
      <c r="D342" s="206">
        <v>2000</v>
      </c>
      <c r="E342" s="206">
        <v>1800</v>
      </c>
      <c r="F342" s="206">
        <v>1800</v>
      </c>
      <c r="G342" s="206"/>
      <c r="H342" s="206">
        <v>2000</v>
      </c>
      <c r="I342" s="206"/>
      <c r="J342" s="206"/>
      <c r="K342" s="25">
        <f t="shared" si="40"/>
        <v>200</v>
      </c>
      <c r="L342" s="204"/>
      <c r="M342" s="204"/>
      <c r="N342" s="204"/>
      <c r="O342" s="65"/>
    </row>
    <row r="343" spans="1:15" ht="15">
      <c r="A343" s="35" t="s">
        <v>114</v>
      </c>
      <c r="B343" s="34" t="s">
        <v>52</v>
      </c>
      <c r="C343" s="34" t="s">
        <v>344</v>
      </c>
      <c r="D343" s="206">
        <v>2000</v>
      </c>
      <c r="E343" s="206">
        <v>2000</v>
      </c>
      <c r="F343" s="206">
        <v>2000</v>
      </c>
      <c r="G343" s="206"/>
      <c r="H343" s="206">
        <v>18975</v>
      </c>
      <c r="I343" s="206"/>
      <c r="J343" s="206"/>
      <c r="K343" s="25">
        <f t="shared" si="40"/>
        <v>16975</v>
      </c>
      <c r="L343" s="204"/>
      <c r="M343" s="204"/>
      <c r="N343" s="204"/>
      <c r="O343" s="65"/>
    </row>
    <row r="344" spans="1:15" ht="15">
      <c r="A344" s="35" t="s">
        <v>114</v>
      </c>
      <c r="B344" s="34" t="s">
        <v>115</v>
      </c>
      <c r="C344" s="34" t="s">
        <v>116</v>
      </c>
      <c r="D344" s="206">
        <v>22000</v>
      </c>
      <c r="E344" s="206">
        <v>22000</v>
      </c>
      <c r="F344" s="206">
        <v>22000</v>
      </c>
      <c r="G344" s="206"/>
      <c r="H344" s="206">
        <v>22000</v>
      </c>
      <c r="I344" s="206"/>
      <c r="J344" s="206"/>
      <c r="K344" s="25">
        <f t="shared" si="40"/>
        <v>0</v>
      </c>
      <c r="L344" s="204"/>
      <c r="M344" s="204"/>
      <c r="N344" s="204"/>
      <c r="O344" s="65"/>
    </row>
    <row r="345" spans="1:15" ht="15">
      <c r="A345" s="35" t="s">
        <v>114</v>
      </c>
      <c r="B345" s="34" t="s">
        <v>66</v>
      </c>
      <c r="C345" s="34" t="s">
        <v>67</v>
      </c>
      <c r="D345" s="206">
        <v>1000</v>
      </c>
      <c r="E345" s="206">
        <v>800</v>
      </c>
      <c r="F345" s="206">
        <v>800</v>
      </c>
      <c r="G345" s="206"/>
      <c r="H345" s="206">
        <v>800</v>
      </c>
      <c r="I345" s="206"/>
      <c r="J345" s="206"/>
      <c r="K345" s="25">
        <f t="shared" si="40"/>
        <v>0</v>
      </c>
      <c r="L345" s="204"/>
      <c r="M345" s="204"/>
      <c r="N345" s="204"/>
      <c r="O345" s="65"/>
    </row>
    <row r="346" spans="1:15" ht="15">
      <c r="A346" s="35" t="s">
        <v>114</v>
      </c>
      <c r="B346" s="34" t="s">
        <v>108</v>
      </c>
      <c r="C346" s="34" t="s">
        <v>109</v>
      </c>
      <c r="D346" s="206">
        <v>5000</v>
      </c>
      <c r="E346" s="206">
        <v>5000</v>
      </c>
      <c r="F346" s="206">
        <v>6304</v>
      </c>
      <c r="G346" s="206"/>
      <c r="H346" s="206">
        <v>6000</v>
      </c>
      <c r="I346" s="206"/>
      <c r="J346" s="206"/>
      <c r="K346" s="25">
        <f t="shared" si="40"/>
        <v>-304</v>
      </c>
      <c r="L346" s="204"/>
      <c r="M346" s="204"/>
      <c r="N346" s="204"/>
      <c r="O346" s="65"/>
    </row>
    <row r="347" spans="1:15" ht="15">
      <c r="A347" s="35" t="s">
        <v>114</v>
      </c>
      <c r="B347" s="34" t="s">
        <v>53</v>
      </c>
      <c r="C347" s="34" t="s">
        <v>54</v>
      </c>
      <c r="D347" s="206">
        <v>4296</v>
      </c>
      <c r="E347" s="206">
        <v>1800</v>
      </c>
      <c r="F347" s="206">
        <v>1800</v>
      </c>
      <c r="G347" s="206"/>
      <c r="H347" s="206">
        <v>4000</v>
      </c>
      <c r="I347" s="206"/>
      <c r="J347" s="206"/>
      <c r="K347" s="25">
        <f t="shared" si="40"/>
        <v>2200</v>
      </c>
      <c r="L347" s="204"/>
      <c r="M347" s="204"/>
      <c r="N347" s="204"/>
      <c r="O347" s="65"/>
    </row>
    <row r="348" spans="1:15" ht="15">
      <c r="A348" s="209" t="s">
        <v>155</v>
      </c>
      <c r="B348" s="214"/>
      <c r="C348" s="212" t="s">
        <v>423</v>
      </c>
      <c r="D348" s="211">
        <f aca="true" t="shared" si="41" ref="D348:J348">SUM(D349:D365)</f>
        <v>261776</v>
      </c>
      <c r="E348" s="211">
        <f t="shared" si="41"/>
        <v>267108</v>
      </c>
      <c r="F348" s="211">
        <f t="shared" si="41"/>
        <v>284223</v>
      </c>
      <c r="G348" s="211">
        <f t="shared" si="41"/>
        <v>0</v>
      </c>
      <c r="H348" s="211">
        <f t="shared" si="41"/>
        <v>411455</v>
      </c>
      <c r="I348" s="211">
        <f t="shared" si="41"/>
        <v>0</v>
      </c>
      <c r="J348" s="211">
        <f t="shared" si="41"/>
        <v>0</v>
      </c>
      <c r="K348" s="26">
        <f t="shared" si="40"/>
        <v>127232</v>
      </c>
      <c r="L348" s="204"/>
      <c r="M348" s="204"/>
      <c r="N348" s="204"/>
      <c r="O348" s="65"/>
    </row>
    <row r="349" spans="1:15" ht="15">
      <c r="A349" s="35" t="s">
        <v>114</v>
      </c>
      <c r="B349" s="34" t="s">
        <v>57</v>
      </c>
      <c r="C349" s="34" t="s">
        <v>58</v>
      </c>
      <c r="D349" s="36"/>
      <c r="E349" s="36"/>
      <c r="F349" s="36"/>
      <c r="G349" s="36"/>
      <c r="H349" s="36">
        <v>150000</v>
      </c>
      <c r="I349" s="36"/>
      <c r="J349" s="36"/>
      <c r="K349" s="25">
        <f t="shared" si="40"/>
        <v>150000</v>
      </c>
      <c r="L349" s="204"/>
      <c r="M349" s="204">
        <v>150000</v>
      </c>
      <c r="N349" s="204">
        <v>150000</v>
      </c>
      <c r="O349" s="65"/>
    </row>
    <row r="350" spans="1:15" ht="15">
      <c r="A350" s="35" t="s">
        <v>155</v>
      </c>
      <c r="B350" s="205">
        <v>1554</v>
      </c>
      <c r="C350" s="34" t="s">
        <v>120</v>
      </c>
      <c r="D350" s="36"/>
      <c r="E350" s="36"/>
      <c r="F350" s="36"/>
      <c r="G350" s="36"/>
      <c r="H350" s="36"/>
      <c r="I350" s="36"/>
      <c r="J350" s="36"/>
      <c r="K350" s="25">
        <f t="shared" si="40"/>
        <v>0</v>
      </c>
      <c r="L350" s="204"/>
      <c r="M350" s="204"/>
      <c r="N350" s="204"/>
      <c r="O350" s="65"/>
    </row>
    <row r="351" spans="1:15" ht="15">
      <c r="A351" s="35" t="s">
        <v>114</v>
      </c>
      <c r="B351" s="207" t="s">
        <v>39</v>
      </c>
      <c r="C351" s="207" t="s">
        <v>40</v>
      </c>
      <c r="D351" s="206">
        <v>162061</v>
      </c>
      <c r="E351" s="206">
        <v>166294</v>
      </c>
      <c r="F351" s="206">
        <v>178294</v>
      </c>
      <c r="G351" s="206"/>
      <c r="H351" s="36">
        <v>158220</v>
      </c>
      <c r="I351" s="206"/>
      <c r="J351" s="206"/>
      <c r="K351" s="25">
        <f t="shared" si="40"/>
        <v>-20074</v>
      </c>
      <c r="L351" s="204"/>
      <c r="M351" s="204"/>
      <c r="N351" s="204"/>
      <c r="O351" s="65"/>
    </row>
    <row r="352" spans="1:15" ht="15">
      <c r="A352" s="35" t="s">
        <v>114</v>
      </c>
      <c r="B352" s="207" t="s">
        <v>60</v>
      </c>
      <c r="C352" s="207" t="s">
        <v>61</v>
      </c>
      <c r="D352" s="36"/>
      <c r="E352" s="36"/>
      <c r="F352" s="36"/>
      <c r="G352" s="36"/>
      <c r="H352" s="36"/>
      <c r="I352" s="36"/>
      <c r="J352" s="36"/>
      <c r="K352" s="25">
        <f t="shared" si="40"/>
        <v>0</v>
      </c>
      <c r="L352" s="204"/>
      <c r="M352" s="204"/>
      <c r="N352" s="204"/>
      <c r="O352" s="65"/>
    </row>
    <row r="353" spans="1:15" ht="15">
      <c r="A353" s="35" t="s">
        <v>114</v>
      </c>
      <c r="B353" s="207" t="s">
        <v>41</v>
      </c>
      <c r="C353" s="207" t="s">
        <v>345</v>
      </c>
      <c r="D353" s="36">
        <v>54775</v>
      </c>
      <c r="E353" s="36">
        <v>55874</v>
      </c>
      <c r="F353" s="36">
        <v>59934</v>
      </c>
      <c r="G353" s="36"/>
      <c r="H353" s="36">
        <v>53480</v>
      </c>
      <c r="I353" s="36"/>
      <c r="J353" s="36"/>
      <c r="K353" s="25">
        <f t="shared" si="40"/>
        <v>-6454</v>
      </c>
      <c r="L353" s="204"/>
      <c r="M353" s="204"/>
      <c r="N353" s="204"/>
      <c r="O353" s="65"/>
    </row>
    <row r="354" spans="1:15" ht="15">
      <c r="A354" s="35" t="s">
        <v>114</v>
      </c>
      <c r="B354" s="34" t="s">
        <v>42</v>
      </c>
      <c r="C354" s="34" t="s">
        <v>43</v>
      </c>
      <c r="D354" s="206">
        <v>617</v>
      </c>
      <c r="E354" s="206">
        <v>617</v>
      </c>
      <c r="F354" s="206">
        <v>617</v>
      </c>
      <c r="G354" s="206"/>
      <c r="H354" s="36">
        <v>620</v>
      </c>
      <c r="I354" s="206"/>
      <c r="J354" s="206"/>
      <c r="K354" s="25">
        <f t="shared" si="40"/>
        <v>3</v>
      </c>
      <c r="L354" s="204"/>
      <c r="M354" s="204"/>
      <c r="N354" s="204"/>
      <c r="O354" s="65"/>
    </row>
    <row r="355" spans="1:15" ht="15">
      <c r="A355" s="35" t="s">
        <v>155</v>
      </c>
      <c r="B355" s="34" t="s">
        <v>44</v>
      </c>
      <c r="C355" s="34" t="s">
        <v>45</v>
      </c>
      <c r="D355" s="206"/>
      <c r="E355" s="206"/>
      <c r="F355" s="206"/>
      <c r="G355" s="206"/>
      <c r="H355" s="36"/>
      <c r="I355" s="206"/>
      <c r="J355" s="206"/>
      <c r="K355" s="25">
        <f t="shared" si="40"/>
        <v>0</v>
      </c>
      <c r="L355" s="204"/>
      <c r="M355" s="204"/>
      <c r="N355" s="204"/>
      <c r="O355" s="65"/>
    </row>
    <row r="356" spans="1:15" ht="15">
      <c r="A356" s="35" t="s">
        <v>155</v>
      </c>
      <c r="B356" s="34" t="s">
        <v>46</v>
      </c>
      <c r="C356" s="34" t="s">
        <v>47</v>
      </c>
      <c r="D356" s="206">
        <v>613</v>
      </c>
      <c r="E356" s="206">
        <v>613</v>
      </c>
      <c r="F356" s="206">
        <v>1613</v>
      </c>
      <c r="G356" s="206"/>
      <c r="H356" s="36">
        <v>625</v>
      </c>
      <c r="I356" s="206"/>
      <c r="J356" s="206"/>
      <c r="K356" s="25">
        <f t="shared" si="40"/>
        <v>-988</v>
      </c>
      <c r="L356" s="204"/>
      <c r="M356" s="204"/>
      <c r="N356" s="204"/>
      <c r="O356" s="65"/>
    </row>
    <row r="357" spans="1:15" ht="15">
      <c r="A357" s="35" t="s">
        <v>114</v>
      </c>
      <c r="B357" s="34" t="s">
        <v>64</v>
      </c>
      <c r="C357" s="34" t="s">
        <v>65</v>
      </c>
      <c r="D357" s="206">
        <v>25133</v>
      </c>
      <c r="E357" s="206">
        <v>25133</v>
      </c>
      <c r="F357" s="206">
        <v>25133</v>
      </c>
      <c r="G357" s="206"/>
      <c r="H357" s="36">
        <v>30000</v>
      </c>
      <c r="I357" s="206"/>
      <c r="J357" s="206"/>
      <c r="K357" s="25">
        <f t="shared" si="40"/>
        <v>4867</v>
      </c>
      <c r="L357" s="204"/>
      <c r="M357" s="204"/>
      <c r="N357" s="204"/>
      <c r="O357" s="65"/>
    </row>
    <row r="358" spans="1:15" ht="15">
      <c r="A358" s="35" t="s">
        <v>114</v>
      </c>
      <c r="B358" s="34" t="s">
        <v>81</v>
      </c>
      <c r="C358" s="34" t="s">
        <v>82</v>
      </c>
      <c r="D358" s="206">
        <v>701</v>
      </c>
      <c r="E358" s="206">
        <v>701</v>
      </c>
      <c r="F358" s="206">
        <v>701</v>
      </c>
      <c r="G358" s="206"/>
      <c r="H358" s="36">
        <v>1360</v>
      </c>
      <c r="I358" s="206"/>
      <c r="J358" s="206"/>
      <c r="K358" s="25">
        <f t="shared" si="40"/>
        <v>659</v>
      </c>
      <c r="L358" s="204"/>
      <c r="M358" s="204"/>
      <c r="N358" s="204"/>
      <c r="O358" s="65"/>
    </row>
    <row r="359" spans="1:15" ht="15">
      <c r="A359" s="35" t="s">
        <v>155</v>
      </c>
      <c r="B359" s="34" t="s">
        <v>49</v>
      </c>
      <c r="C359" s="34" t="s">
        <v>343</v>
      </c>
      <c r="D359" s="206">
        <v>120</v>
      </c>
      <c r="E359" s="206">
        <v>120</v>
      </c>
      <c r="F359" s="206">
        <v>120</v>
      </c>
      <c r="G359" s="206"/>
      <c r="H359" s="36">
        <v>240</v>
      </c>
      <c r="I359" s="206"/>
      <c r="J359" s="206"/>
      <c r="K359" s="25">
        <f t="shared" si="40"/>
        <v>120</v>
      </c>
      <c r="L359" s="204"/>
      <c r="M359" s="204"/>
      <c r="N359" s="204"/>
      <c r="O359" s="65"/>
    </row>
    <row r="360" spans="1:15" ht="15">
      <c r="A360" s="35" t="s">
        <v>114</v>
      </c>
      <c r="B360" s="34" t="s">
        <v>50</v>
      </c>
      <c r="C360" s="34" t="s">
        <v>51</v>
      </c>
      <c r="D360" s="206">
        <v>1611</v>
      </c>
      <c r="E360" s="206">
        <v>1611</v>
      </c>
      <c r="F360" s="206">
        <v>1611</v>
      </c>
      <c r="G360" s="206"/>
      <c r="H360" s="36">
        <v>870</v>
      </c>
      <c r="I360" s="206"/>
      <c r="J360" s="206"/>
      <c r="K360" s="25">
        <f t="shared" si="40"/>
        <v>-741</v>
      </c>
      <c r="L360" s="204"/>
      <c r="M360" s="204"/>
      <c r="N360" s="204"/>
      <c r="O360" s="65"/>
    </row>
    <row r="361" spans="1:15" ht="15">
      <c r="A361" s="35" t="s">
        <v>114</v>
      </c>
      <c r="B361" s="34" t="s">
        <v>52</v>
      </c>
      <c r="C361" s="34" t="s">
        <v>344</v>
      </c>
      <c r="D361" s="206">
        <v>3673</v>
      </c>
      <c r="E361" s="206">
        <v>3673</v>
      </c>
      <c r="F361" s="206">
        <v>3673</v>
      </c>
      <c r="G361" s="206"/>
      <c r="H361" s="36">
        <v>1325</v>
      </c>
      <c r="I361" s="206"/>
      <c r="J361" s="206"/>
      <c r="K361" s="25">
        <f t="shared" si="40"/>
        <v>-2348</v>
      </c>
      <c r="L361" s="204"/>
      <c r="M361" s="204"/>
      <c r="N361" s="204"/>
      <c r="O361" s="65"/>
    </row>
    <row r="362" spans="1:15" ht="15">
      <c r="A362" s="35" t="s">
        <v>114</v>
      </c>
      <c r="B362" s="34" t="s">
        <v>115</v>
      </c>
      <c r="C362" s="34" t="s">
        <v>116</v>
      </c>
      <c r="D362" s="206">
        <v>8238</v>
      </c>
      <c r="E362" s="206">
        <v>8238</v>
      </c>
      <c r="F362" s="206">
        <v>8238</v>
      </c>
      <c r="G362" s="206"/>
      <c r="H362" s="36">
        <v>10400</v>
      </c>
      <c r="I362" s="206"/>
      <c r="J362" s="206"/>
      <c r="K362" s="25">
        <f t="shared" si="40"/>
        <v>2162</v>
      </c>
      <c r="L362" s="204"/>
      <c r="M362" s="204"/>
      <c r="N362" s="204"/>
      <c r="O362" s="65"/>
    </row>
    <row r="363" spans="1:15" ht="15">
      <c r="A363" s="35" t="s">
        <v>114</v>
      </c>
      <c r="B363" s="34" t="s">
        <v>66</v>
      </c>
      <c r="C363" s="34" t="s">
        <v>67</v>
      </c>
      <c r="D363" s="206">
        <v>331</v>
      </c>
      <c r="E363" s="206">
        <v>331</v>
      </c>
      <c r="F363" s="206">
        <v>331</v>
      </c>
      <c r="G363" s="206"/>
      <c r="H363" s="36">
        <v>335</v>
      </c>
      <c r="I363" s="206"/>
      <c r="J363" s="206"/>
      <c r="K363" s="25">
        <f t="shared" si="40"/>
        <v>4</v>
      </c>
      <c r="L363" s="204"/>
      <c r="M363" s="204"/>
      <c r="N363" s="204"/>
      <c r="O363" s="65"/>
    </row>
    <row r="364" spans="1:15" ht="15">
      <c r="A364" s="35" t="s">
        <v>114</v>
      </c>
      <c r="B364" s="34" t="s">
        <v>108</v>
      </c>
      <c r="C364" s="34" t="s">
        <v>109</v>
      </c>
      <c r="D364" s="206">
        <v>2750</v>
      </c>
      <c r="E364" s="206">
        <v>2750</v>
      </c>
      <c r="F364" s="206">
        <v>2805</v>
      </c>
      <c r="G364" s="206"/>
      <c r="H364" s="36">
        <v>3000</v>
      </c>
      <c r="I364" s="206"/>
      <c r="J364" s="206"/>
      <c r="K364" s="25">
        <f t="shared" si="40"/>
        <v>195</v>
      </c>
      <c r="L364" s="204"/>
      <c r="M364" s="204"/>
      <c r="N364" s="204"/>
      <c r="O364" s="65"/>
    </row>
    <row r="365" spans="1:15" ht="15">
      <c r="A365" s="35" t="s">
        <v>155</v>
      </c>
      <c r="B365" s="34" t="s">
        <v>53</v>
      </c>
      <c r="C365" s="223" t="s">
        <v>54</v>
      </c>
      <c r="D365" s="206">
        <v>1153</v>
      </c>
      <c r="E365" s="206">
        <v>1153</v>
      </c>
      <c r="F365" s="206">
        <v>1153</v>
      </c>
      <c r="G365" s="206"/>
      <c r="H365" s="36">
        <v>980</v>
      </c>
      <c r="I365" s="206"/>
      <c r="J365" s="206"/>
      <c r="K365" s="25">
        <f t="shared" si="40"/>
        <v>-173</v>
      </c>
      <c r="L365" s="204"/>
      <c r="M365" s="204"/>
      <c r="N365" s="204"/>
      <c r="O365" s="65"/>
    </row>
    <row r="366" spans="1:15" ht="15">
      <c r="A366" s="209" t="s">
        <v>155</v>
      </c>
      <c r="B366" s="214"/>
      <c r="C366" s="212" t="s">
        <v>424</v>
      </c>
      <c r="D366" s="211">
        <f aca="true" t="shared" si="42" ref="D366:J366">SUM(D367:D383)</f>
        <v>143482</v>
      </c>
      <c r="E366" s="211">
        <f t="shared" si="42"/>
        <v>157964</v>
      </c>
      <c r="F366" s="211">
        <f t="shared" si="42"/>
        <v>158144</v>
      </c>
      <c r="G366" s="211">
        <f t="shared" si="42"/>
        <v>0</v>
      </c>
      <c r="H366" s="211">
        <f t="shared" si="42"/>
        <v>185365</v>
      </c>
      <c r="I366" s="211">
        <f t="shared" si="42"/>
        <v>0</v>
      </c>
      <c r="J366" s="211">
        <f t="shared" si="42"/>
        <v>0</v>
      </c>
      <c r="K366" s="26">
        <f t="shared" si="40"/>
        <v>27221</v>
      </c>
      <c r="L366" s="204"/>
      <c r="M366" s="204"/>
      <c r="N366" s="204"/>
      <c r="O366" s="65"/>
    </row>
    <row r="367" spans="1:15" ht="15">
      <c r="A367" s="35" t="s">
        <v>114</v>
      </c>
      <c r="B367" s="34" t="s">
        <v>57</v>
      </c>
      <c r="C367" s="34" t="s">
        <v>58</v>
      </c>
      <c r="D367" s="36"/>
      <c r="E367" s="36"/>
      <c r="F367" s="36"/>
      <c r="G367" s="36"/>
      <c r="H367" s="36"/>
      <c r="I367" s="36"/>
      <c r="J367" s="36"/>
      <c r="K367" s="25">
        <f t="shared" si="40"/>
        <v>0</v>
      </c>
      <c r="L367" s="204"/>
      <c r="M367" s="204"/>
      <c r="N367" s="204"/>
      <c r="O367" s="65"/>
    </row>
    <row r="368" spans="1:15" ht="15">
      <c r="A368" s="35" t="s">
        <v>155</v>
      </c>
      <c r="B368" s="205">
        <v>1554</v>
      </c>
      <c r="C368" s="34" t="s">
        <v>120</v>
      </c>
      <c r="D368" s="36"/>
      <c r="E368" s="36"/>
      <c r="F368" s="36"/>
      <c r="G368" s="36"/>
      <c r="H368" s="36"/>
      <c r="I368" s="36"/>
      <c r="J368" s="36"/>
      <c r="K368" s="25">
        <f t="shared" si="40"/>
        <v>0</v>
      </c>
      <c r="L368" s="204"/>
      <c r="M368" s="204"/>
      <c r="N368" s="204"/>
      <c r="O368" s="65"/>
    </row>
    <row r="369" spans="1:15" ht="15">
      <c r="A369" s="35" t="s">
        <v>114</v>
      </c>
      <c r="B369" s="207" t="s">
        <v>39</v>
      </c>
      <c r="C369" s="207" t="s">
        <v>40</v>
      </c>
      <c r="D369" s="206">
        <v>90626</v>
      </c>
      <c r="E369" s="206">
        <v>100230</v>
      </c>
      <c r="F369" s="206">
        <v>100230</v>
      </c>
      <c r="G369" s="206"/>
      <c r="H369" s="36">
        <v>115100</v>
      </c>
      <c r="I369" s="206"/>
      <c r="J369" s="206"/>
      <c r="K369" s="25">
        <f t="shared" si="40"/>
        <v>14870</v>
      </c>
      <c r="L369" s="204"/>
      <c r="M369" s="204"/>
      <c r="N369" s="204"/>
      <c r="O369" s="65"/>
    </row>
    <row r="370" spans="1:15" ht="15">
      <c r="A370" s="35" t="s">
        <v>114</v>
      </c>
      <c r="B370" s="207" t="s">
        <v>60</v>
      </c>
      <c r="C370" s="207" t="s">
        <v>61</v>
      </c>
      <c r="D370" s="36"/>
      <c r="E370" s="36"/>
      <c r="F370" s="36"/>
      <c r="G370" s="36"/>
      <c r="H370" s="36"/>
      <c r="I370" s="36"/>
      <c r="J370" s="36"/>
      <c r="K370" s="25">
        <f t="shared" si="40"/>
        <v>0</v>
      </c>
      <c r="L370" s="204"/>
      <c r="M370" s="204"/>
      <c r="N370" s="204"/>
      <c r="O370" s="65"/>
    </row>
    <row r="371" spans="1:15" ht="15">
      <c r="A371" s="35" t="s">
        <v>114</v>
      </c>
      <c r="B371" s="207" t="s">
        <v>41</v>
      </c>
      <c r="C371" s="207" t="s">
        <v>345</v>
      </c>
      <c r="D371" s="36">
        <v>30594</v>
      </c>
      <c r="E371" s="36">
        <v>33677</v>
      </c>
      <c r="F371" s="36">
        <v>33677</v>
      </c>
      <c r="G371" s="36"/>
      <c r="H371" s="36">
        <v>38910</v>
      </c>
      <c r="I371" s="36"/>
      <c r="J371" s="36"/>
      <c r="K371" s="25">
        <f t="shared" si="40"/>
        <v>5233</v>
      </c>
      <c r="L371" s="204"/>
      <c r="M371" s="204"/>
      <c r="N371" s="204"/>
      <c r="O371" s="65"/>
    </row>
    <row r="372" spans="1:15" ht="15">
      <c r="A372" s="35" t="s">
        <v>114</v>
      </c>
      <c r="B372" s="34" t="s">
        <v>42</v>
      </c>
      <c r="C372" s="34" t="s">
        <v>43</v>
      </c>
      <c r="D372" s="206">
        <v>567</v>
      </c>
      <c r="E372" s="206">
        <v>567</v>
      </c>
      <c r="F372" s="206">
        <v>567</v>
      </c>
      <c r="G372" s="206"/>
      <c r="H372" s="36">
        <v>570</v>
      </c>
      <c r="I372" s="206"/>
      <c r="J372" s="206"/>
      <c r="K372" s="25">
        <f t="shared" si="40"/>
        <v>3</v>
      </c>
      <c r="L372" s="204"/>
      <c r="M372" s="204"/>
      <c r="N372" s="204"/>
      <c r="O372" s="65"/>
    </row>
    <row r="373" spans="1:15" ht="15">
      <c r="A373" s="35" t="s">
        <v>155</v>
      </c>
      <c r="B373" s="34" t="s">
        <v>44</v>
      </c>
      <c r="C373" s="34" t="s">
        <v>45</v>
      </c>
      <c r="D373" s="206"/>
      <c r="E373" s="206"/>
      <c r="F373" s="206"/>
      <c r="G373" s="206"/>
      <c r="H373" s="36"/>
      <c r="I373" s="206"/>
      <c r="J373" s="206"/>
      <c r="K373" s="25">
        <f t="shared" si="40"/>
        <v>0</v>
      </c>
      <c r="L373" s="204"/>
      <c r="M373" s="204"/>
      <c r="N373" s="204"/>
      <c r="O373" s="65"/>
    </row>
    <row r="374" spans="1:15" ht="15">
      <c r="A374" s="35" t="s">
        <v>155</v>
      </c>
      <c r="B374" s="34" t="s">
        <v>46</v>
      </c>
      <c r="C374" s="34" t="s">
        <v>47</v>
      </c>
      <c r="D374" s="206">
        <v>300</v>
      </c>
      <c r="E374" s="206">
        <v>300</v>
      </c>
      <c r="F374" s="206">
        <v>300</v>
      </c>
      <c r="G374" s="206"/>
      <c r="H374" s="36">
        <v>300</v>
      </c>
      <c r="I374" s="206"/>
      <c r="J374" s="206"/>
      <c r="K374" s="25">
        <f t="shared" si="40"/>
        <v>0</v>
      </c>
      <c r="L374" s="204"/>
      <c r="M374" s="204"/>
      <c r="N374" s="204"/>
      <c r="O374" s="65"/>
    </row>
    <row r="375" spans="1:15" ht="15">
      <c r="A375" s="35" t="s">
        <v>114</v>
      </c>
      <c r="B375" s="34" t="s">
        <v>64</v>
      </c>
      <c r="C375" s="34" t="s">
        <v>65</v>
      </c>
      <c r="D375" s="206">
        <v>8763</v>
      </c>
      <c r="E375" s="206">
        <v>10982</v>
      </c>
      <c r="F375" s="206">
        <v>10982</v>
      </c>
      <c r="G375" s="206"/>
      <c r="H375" s="36">
        <v>16895</v>
      </c>
      <c r="I375" s="206"/>
      <c r="J375" s="206"/>
      <c r="K375" s="25">
        <f t="shared" si="40"/>
        <v>5913</v>
      </c>
      <c r="L375" s="204"/>
      <c r="M375" s="204">
        <v>6000</v>
      </c>
      <c r="N375" s="204">
        <v>6000</v>
      </c>
      <c r="O375" s="65"/>
    </row>
    <row r="376" spans="1:15" ht="15">
      <c r="A376" s="35" t="s">
        <v>114</v>
      </c>
      <c r="B376" s="34" t="s">
        <v>81</v>
      </c>
      <c r="C376" s="34" t="s">
        <v>82</v>
      </c>
      <c r="D376" s="206"/>
      <c r="E376" s="206"/>
      <c r="F376" s="206"/>
      <c r="G376" s="206"/>
      <c r="H376" s="36"/>
      <c r="I376" s="206"/>
      <c r="J376" s="206"/>
      <c r="K376" s="25">
        <f t="shared" si="40"/>
        <v>0</v>
      </c>
      <c r="L376" s="204"/>
      <c r="M376" s="204"/>
      <c r="N376" s="204"/>
      <c r="O376" s="65"/>
    </row>
    <row r="377" spans="1:15" ht="15">
      <c r="A377" s="35" t="s">
        <v>155</v>
      </c>
      <c r="B377" s="34" t="s">
        <v>49</v>
      </c>
      <c r="C377" s="34" t="s">
        <v>343</v>
      </c>
      <c r="D377" s="206">
        <v>720</v>
      </c>
      <c r="E377" s="206">
        <v>720</v>
      </c>
      <c r="F377" s="206">
        <v>720</v>
      </c>
      <c r="G377" s="206"/>
      <c r="H377" s="36">
        <v>780</v>
      </c>
      <c r="I377" s="206"/>
      <c r="J377" s="206"/>
      <c r="K377" s="25">
        <f t="shared" si="40"/>
        <v>60</v>
      </c>
      <c r="L377" s="204"/>
      <c r="M377" s="204"/>
      <c r="N377" s="204"/>
      <c r="O377" s="65"/>
    </row>
    <row r="378" spans="1:15" ht="15">
      <c r="A378" s="35" t="s">
        <v>114</v>
      </c>
      <c r="B378" s="34" t="s">
        <v>50</v>
      </c>
      <c r="C378" s="34" t="s">
        <v>51</v>
      </c>
      <c r="D378" s="206">
        <v>1081</v>
      </c>
      <c r="E378" s="206">
        <v>1081</v>
      </c>
      <c r="F378" s="206">
        <v>1081</v>
      </c>
      <c r="G378" s="206"/>
      <c r="H378" s="36">
        <v>1150</v>
      </c>
      <c r="I378" s="206"/>
      <c r="J378" s="206"/>
      <c r="K378" s="25">
        <f t="shared" si="40"/>
        <v>69</v>
      </c>
      <c r="L378" s="204"/>
      <c r="M378" s="204"/>
      <c r="N378" s="204"/>
      <c r="O378" s="65"/>
    </row>
    <row r="379" spans="1:15" ht="15">
      <c r="A379" s="35" t="s">
        <v>114</v>
      </c>
      <c r="B379" s="34" t="s">
        <v>52</v>
      </c>
      <c r="C379" s="34" t="s">
        <v>344</v>
      </c>
      <c r="D379" s="206">
        <v>1490</v>
      </c>
      <c r="E379" s="206">
        <v>1490</v>
      </c>
      <c r="F379" s="206">
        <v>1490</v>
      </c>
      <c r="G379" s="206"/>
      <c r="H379" s="36">
        <v>3465</v>
      </c>
      <c r="I379" s="206"/>
      <c r="J379" s="206"/>
      <c r="K379" s="25">
        <f t="shared" si="40"/>
        <v>1975</v>
      </c>
      <c r="L379" s="204"/>
      <c r="M379" s="204"/>
      <c r="N379" s="204"/>
      <c r="O379" s="65"/>
    </row>
    <row r="380" spans="1:15" ht="15">
      <c r="A380" s="35" t="s">
        <v>114</v>
      </c>
      <c r="B380" s="34" t="s">
        <v>115</v>
      </c>
      <c r="C380" s="34" t="s">
        <v>116</v>
      </c>
      <c r="D380" s="206">
        <v>5424</v>
      </c>
      <c r="E380" s="206">
        <v>5000</v>
      </c>
      <c r="F380" s="206">
        <v>5000</v>
      </c>
      <c r="G380" s="206"/>
      <c r="H380" s="36">
        <v>5435</v>
      </c>
      <c r="I380" s="206"/>
      <c r="J380" s="206"/>
      <c r="K380" s="25">
        <f t="shared" si="40"/>
        <v>435</v>
      </c>
      <c r="L380" s="204"/>
      <c r="M380" s="248"/>
      <c r="N380" s="204"/>
      <c r="O380" s="65"/>
    </row>
    <row r="381" spans="1:15" ht="15">
      <c r="A381" s="35" t="s">
        <v>114</v>
      </c>
      <c r="B381" s="34" t="s">
        <v>66</v>
      </c>
      <c r="C381" s="34" t="s">
        <v>67</v>
      </c>
      <c r="D381" s="206">
        <v>230</v>
      </c>
      <c r="E381" s="206">
        <v>230</v>
      </c>
      <c r="F381" s="206">
        <v>230</v>
      </c>
      <c r="G381" s="206"/>
      <c r="H381" s="36">
        <v>230</v>
      </c>
      <c r="I381" s="206"/>
      <c r="J381" s="206"/>
      <c r="K381" s="25">
        <f t="shared" si="40"/>
        <v>0</v>
      </c>
      <c r="L381" s="204"/>
      <c r="M381" s="204"/>
      <c r="N381" s="204"/>
      <c r="O381" s="65"/>
    </row>
    <row r="382" spans="1:15" ht="15">
      <c r="A382" s="35" t="s">
        <v>114</v>
      </c>
      <c r="B382" s="34" t="s">
        <v>108</v>
      </c>
      <c r="C382" s="34" t="s">
        <v>109</v>
      </c>
      <c r="D382" s="206">
        <v>1375</v>
      </c>
      <c r="E382" s="206">
        <v>1375</v>
      </c>
      <c r="F382" s="206">
        <v>1555</v>
      </c>
      <c r="G382" s="206"/>
      <c r="H382" s="36">
        <v>1540</v>
      </c>
      <c r="I382" s="206"/>
      <c r="J382" s="206"/>
      <c r="K382" s="25">
        <f t="shared" si="40"/>
        <v>-15</v>
      </c>
      <c r="L382" s="204"/>
      <c r="M382" s="204"/>
      <c r="N382" s="204"/>
      <c r="O382" s="65"/>
    </row>
    <row r="383" spans="1:15" ht="15">
      <c r="A383" s="35" t="s">
        <v>155</v>
      </c>
      <c r="B383" s="34" t="s">
        <v>53</v>
      </c>
      <c r="C383" s="223" t="s">
        <v>54</v>
      </c>
      <c r="D383" s="206">
        <v>2312</v>
      </c>
      <c r="E383" s="206">
        <v>2312</v>
      </c>
      <c r="F383" s="206">
        <v>2312</v>
      </c>
      <c r="G383" s="206"/>
      <c r="H383" s="36">
        <v>990</v>
      </c>
      <c r="I383" s="206"/>
      <c r="J383" s="206"/>
      <c r="K383" s="25">
        <f t="shared" si="40"/>
        <v>-1322</v>
      </c>
      <c r="L383" s="204"/>
      <c r="M383" s="204"/>
      <c r="N383" s="204"/>
      <c r="O383" s="65"/>
    </row>
    <row r="384" spans="1:15" ht="15">
      <c r="A384" s="209" t="s">
        <v>155</v>
      </c>
      <c r="B384" s="214"/>
      <c r="C384" s="212" t="s">
        <v>425</v>
      </c>
      <c r="D384" s="211">
        <f>SUM(D385:D386)</f>
        <v>61548</v>
      </c>
      <c r="E384" s="211">
        <f aca="true" t="shared" si="43" ref="E384:J384">SUM(E385:E386)</f>
        <v>61548</v>
      </c>
      <c r="F384" s="211">
        <f t="shared" si="43"/>
        <v>61548</v>
      </c>
      <c r="G384" s="211">
        <f t="shared" si="43"/>
        <v>0</v>
      </c>
      <c r="H384" s="211">
        <f t="shared" si="43"/>
        <v>101735</v>
      </c>
      <c r="I384" s="211">
        <f t="shared" si="43"/>
        <v>0</v>
      </c>
      <c r="J384" s="211">
        <f t="shared" si="43"/>
        <v>0</v>
      </c>
      <c r="K384" s="26">
        <f t="shared" si="40"/>
        <v>40187</v>
      </c>
      <c r="L384" s="204"/>
      <c r="M384" s="204"/>
      <c r="N384" s="204"/>
      <c r="O384" s="65"/>
    </row>
    <row r="385" spans="1:15" ht="15">
      <c r="A385" s="35" t="s">
        <v>114</v>
      </c>
      <c r="B385" s="207" t="s">
        <v>39</v>
      </c>
      <c r="C385" s="207" t="s">
        <v>40</v>
      </c>
      <c r="D385" s="36">
        <v>46000</v>
      </c>
      <c r="E385" s="36">
        <v>46000</v>
      </c>
      <c r="F385" s="36">
        <v>46000</v>
      </c>
      <c r="G385" s="36"/>
      <c r="H385" s="36">
        <v>76035</v>
      </c>
      <c r="I385" s="36"/>
      <c r="J385" s="36"/>
      <c r="K385" s="25">
        <f t="shared" si="40"/>
        <v>30035</v>
      </c>
      <c r="L385" s="204"/>
      <c r="M385" s="204"/>
      <c r="N385" s="204"/>
      <c r="O385" s="65"/>
    </row>
    <row r="386" spans="1:15" ht="15">
      <c r="A386" s="35" t="s">
        <v>155</v>
      </c>
      <c r="B386" s="207" t="s">
        <v>41</v>
      </c>
      <c r="C386" s="207" t="s">
        <v>345</v>
      </c>
      <c r="D386" s="36">
        <v>15548</v>
      </c>
      <c r="E386" s="36">
        <v>15548</v>
      </c>
      <c r="F386" s="36">
        <v>15548</v>
      </c>
      <c r="G386" s="36"/>
      <c r="H386" s="36">
        <v>25700</v>
      </c>
      <c r="I386" s="36"/>
      <c r="J386" s="36"/>
      <c r="K386" s="25">
        <f t="shared" si="40"/>
        <v>10152</v>
      </c>
      <c r="L386" s="204"/>
      <c r="M386" s="204"/>
      <c r="N386" s="204"/>
      <c r="O386" s="65"/>
    </row>
    <row r="387" spans="1:15" ht="15">
      <c r="A387" s="209" t="s">
        <v>155</v>
      </c>
      <c r="B387" s="214"/>
      <c r="C387" s="212" t="s">
        <v>426</v>
      </c>
      <c r="D387" s="211">
        <f>D389</f>
        <v>96360</v>
      </c>
      <c r="E387" s="211">
        <f>E389</f>
        <v>5900</v>
      </c>
      <c r="F387" s="211">
        <f>F389</f>
        <v>90900</v>
      </c>
      <c r="G387" s="211">
        <f>G389</f>
        <v>0</v>
      </c>
      <c r="H387" s="211">
        <f>H388+H389</f>
        <v>140900</v>
      </c>
      <c r="I387" s="211">
        <f>I388+I389</f>
        <v>0</v>
      </c>
      <c r="J387" s="211">
        <f>J388+J389</f>
        <v>0</v>
      </c>
      <c r="K387" s="211">
        <f>K388+K389</f>
        <v>50000</v>
      </c>
      <c r="L387" s="204"/>
      <c r="M387" s="204"/>
      <c r="N387" s="204"/>
      <c r="O387" s="65"/>
    </row>
    <row r="388" spans="1:15" ht="15">
      <c r="A388" s="35" t="s">
        <v>155</v>
      </c>
      <c r="B388" s="215">
        <v>4502</v>
      </c>
      <c r="C388" s="34" t="s">
        <v>187</v>
      </c>
      <c r="D388" s="247"/>
      <c r="E388" s="247"/>
      <c r="F388" s="247"/>
      <c r="G388" s="247"/>
      <c r="H388" s="36">
        <v>50000</v>
      </c>
      <c r="I388" s="247"/>
      <c r="J388" s="247"/>
      <c r="K388" s="25">
        <f t="shared" si="40"/>
        <v>50000</v>
      </c>
      <c r="L388" s="204"/>
      <c r="M388" s="204">
        <v>50000</v>
      </c>
      <c r="N388" s="204">
        <v>50000</v>
      </c>
      <c r="O388" s="65"/>
    </row>
    <row r="389" spans="1:15" ht="15">
      <c r="A389" s="35" t="s">
        <v>114</v>
      </c>
      <c r="B389" s="205">
        <v>5524</v>
      </c>
      <c r="C389" s="34" t="s">
        <v>432</v>
      </c>
      <c r="D389" s="36">
        <v>96360</v>
      </c>
      <c r="E389" s="36">
        <v>5900</v>
      </c>
      <c r="F389" s="36">
        <v>90900</v>
      </c>
      <c r="G389" s="36"/>
      <c r="H389" s="36">
        <v>90900</v>
      </c>
      <c r="I389" s="36"/>
      <c r="J389" s="36"/>
      <c r="K389" s="25">
        <f t="shared" si="40"/>
        <v>0</v>
      </c>
      <c r="L389" s="204"/>
      <c r="M389" s="204"/>
      <c r="N389" s="204"/>
      <c r="O389" s="65"/>
    </row>
    <row r="390" spans="1:15" ht="15">
      <c r="A390" s="209" t="s">
        <v>167</v>
      </c>
      <c r="B390" s="214"/>
      <c r="C390" s="212" t="s">
        <v>446</v>
      </c>
      <c r="D390" s="211">
        <f aca="true" t="shared" si="44" ref="D390:J390">SUM(D391:D407)</f>
        <v>283541</v>
      </c>
      <c r="E390" s="211">
        <f t="shared" si="44"/>
        <v>203881</v>
      </c>
      <c r="F390" s="211">
        <f t="shared" si="44"/>
        <v>219452</v>
      </c>
      <c r="G390" s="211">
        <f t="shared" si="44"/>
        <v>0</v>
      </c>
      <c r="H390" s="211">
        <f t="shared" si="44"/>
        <v>151331</v>
      </c>
      <c r="I390" s="211">
        <f t="shared" si="44"/>
        <v>0</v>
      </c>
      <c r="J390" s="211">
        <f t="shared" si="44"/>
        <v>0</v>
      </c>
      <c r="K390" s="26">
        <f t="shared" si="40"/>
        <v>-68121</v>
      </c>
      <c r="L390" s="204"/>
      <c r="M390" s="204"/>
      <c r="N390" s="204"/>
      <c r="O390" s="65"/>
    </row>
    <row r="391" spans="1:15" ht="15">
      <c r="A391" s="35" t="s">
        <v>167</v>
      </c>
      <c r="B391" s="34" t="s">
        <v>57</v>
      </c>
      <c r="C391" s="34" t="s">
        <v>58</v>
      </c>
      <c r="D391" s="36">
        <v>133660</v>
      </c>
      <c r="E391" s="36">
        <v>55000</v>
      </c>
      <c r="F391" s="36">
        <v>55000</v>
      </c>
      <c r="G391" s="36"/>
      <c r="H391" s="36"/>
      <c r="I391" s="36"/>
      <c r="J391" s="36"/>
      <c r="K391" s="25">
        <f t="shared" si="40"/>
        <v>-55000</v>
      </c>
      <c r="L391" s="204"/>
      <c r="M391" s="204"/>
      <c r="N391" s="204"/>
      <c r="O391" s="65"/>
    </row>
    <row r="392" spans="1:15" ht="15">
      <c r="A392" s="35" t="s">
        <v>167</v>
      </c>
      <c r="B392" s="205">
        <v>1554</v>
      </c>
      <c r="C392" s="34" t="s">
        <v>120</v>
      </c>
      <c r="D392" s="36"/>
      <c r="E392" s="36"/>
      <c r="F392" s="36"/>
      <c r="G392" s="36"/>
      <c r="H392" s="36"/>
      <c r="I392" s="36"/>
      <c r="J392" s="36"/>
      <c r="K392" s="25">
        <f t="shared" si="40"/>
        <v>0</v>
      </c>
      <c r="L392" s="204"/>
      <c r="M392" s="204"/>
      <c r="N392" s="204"/>
      <c r="O392" s="65"/>
    </row>
    <row r="393" spans="1:15" ht="15">
      <c r="A393" s="35" t="s">
        <v>167</v>
      </c>
      <c r="B393" s="207" t="s">
        <v>39</v>
      </c>
      <c r="C393" s="207" t="s">
        <v>40</v>
      </c>
      <c r="D393" s="206">
        <v>68500</v>
      </c>
      <c r="E393" s="206">
        <v>68500</v>
      </c>
      <c r="F393" s="206">
        <v>68500</v>
      </c>
      <c r="G393" s="206"/>
      <c r="H393" s="36">
        <v>53780</v>
      </c>
      <c r="I393" s="206"/>
      <c r="J393" s="206"/>
      <c r="K393" s="25">
        <f t="shared" si="40"/>
        <v>-14720</v>
      </c>
      <c r="L393" s="204"/>
      <c r="M393" s="204"/>
      <c r="N393" s="204"/>
      <c r="O393" s="65"/>
    </row>
    <row r="394" spans="1:15" ht="15">
      <c r="A394" s="35" t="s">
        <v>167</v>
      </c>
      <c r="B394" s="207" t="s">
        <v>60</v>
      </c>
      <c r="C394" s="207" t="s">
        <v>61</v>
      </c>
      <c r="D394" s="36">
        <v>870</v>
      </c>
      <c r="E394" s="36">
        <v>270</v>
      </c>
      <c r="F394" s="36">
        <v>270</v>
      </c>
      <c r="G394" s="36"/>
      <c r="H394" s="36">
        <v>266</v>
      </c>
      <c r="I394" s="36"/>
      <c r="J394" s="36"/>
      <c r="K394" s="25">
        <f t="shared" si="40"/>
        <v>-4</v>
      </c>
      <c r="L394" s="204"/>
      <c r="M394" s="204"/>
      <c r="N394" s="204"/>
      <c r="O394" s="65"/>
    </row>
    <row r="395" spans="1:15" ht="15">
      <c r="A395" s="35" t="s">
        <v>167</v>
      </c>
      <c r="B395" s="207" t="s">
        <v>41</v>
      </c>
      <c r="C395" s="207" t="s">
        <v>345</v>
      </c>
      <c r="D395" s="36">
        <v>23611</v>
      </c>
      <c r="E395" s="36">
        <v>23611</v>
      </c>
      <c r="F395" s="36">
        <v>23611</v>
      </c>
      <c r="G395" s="36"/>
      <c r="H395" s="36">
        <v>18330</v>
      </c>
      <c r="I395" s="36"/>
      <c r="J395" s="36"/>
      <c r="K395" s="25">
        <f t="shared" si="40"/>
        <v>-5281</v>
      </c>
      <c r="L395" s="204"/>
      <c r="M395" s="204"/>
      <c r="N395" s="204"/>
      <c r="O395" s="65"/>
    </row>
    <row r="396" spans="1:15" ht="15">
      <c r="A396" s="35" t="s">
        <v>167</v>
      </c>
      <c r="B396" s="34" t="s">
        <v>42</v>
      </c>
      <c r="C396" s="34" t="s">
        <v>43</v>
      </c>
      <c r="D396" s="206">
        <v>1500</v>
      </c>
      <c r="E396" s="206">
        <v>1650</v>
      </c>
      <c r="F396" s="206">
        <v>1650</v>
      </c>
      <c r="G396" s="206"/>
      <c r="H396" s="36">
        <v>1650</v>
      </c>
      <c r="I396" s="206"/>
      <c r="J396" s="206"/>
      <c r="K396" s="25">
        <f aca="true" t="shared" si="45" ref="K396:K459">H396-F396</f>
        <v>0</v>
      </c>
      <c r="L396" s="204"/>
      <c r="M396" s="204"/>
      <c r="N396" s="204"/>
      <c r="O396" s="65"/>
    </row>
    <row r="397" spans="1:15" ht="15">
      <c r="A397" s="35" t="s">
        <v>167</v>
      </c>
      <c r="B397" s="34" t="s">
        <v>44</v>
      </c>
      <c r="C397" s="34" t="s">
        <v>45</v>
      </c>
      <c r="D397" s="206">
        <v>100</v>
      </c>
      <c r="E397" s="206">
        <v>100</v>
      </c>
      <c r="F397" s="206">
        <v>100</v>
      </c>
      <c r="G397" s="206"/>
      <c r="H397" s="36">
        <v>100</v>
      </c>
      <c r="I397" s="206"/>
      <c r="J397" s="206"/>
      <c r="K397" s="25">
        <f t="shared" si="45"/>
        <v>0</v>
      </c>
      <c r="L397" s="204"/>
      <c r="M397" s="204"/>
      <c r="N397" s="204"/>
      <c r="O397" s="65"/>
    </row>
    <row r="398" spans="1:15" ht="15">
      <c r="A398" s="35" t="s">
        <v>167</v>
      </c>
      <c r="B398" s="34" t="s">
        <v>46</v>
      </c>
      <c r="C398" s="34" t="s">
        <v>47</v>
      </c>
      <c r="D398" s="206">
        <v>1500</v>
      </c>
      <c r="E398" s="206">
        <v>2500</v>
      </c>
      <c r="F398" s="206">
        <v>2500</v>
      </c>
      <c r="G398" s="206"/>
      <c r="H398" s="36">
        <v>2500</v>
      </c>
      <c r="I398" s="206"/>
      <c r="J398" s="206"/>
      <c r="K398" s="25">
        <f t="shared" si="45"/>
        <v>0</v>
      </c>
      <c r="L398" s="204"/>
      <c r="M398" s="204"/>
      <c r="N398" s="204"/>
      <c r="O398" s="65"/>
    </row>
    <row r="399" spans="1:15" ht="15">
      <c r="A399" s="35" t="s">
        <v>167</v>
      </c>
      <c r="B399" s="34" t="s">
        <v>64</v>
      </c>
      <c r="C399" s="34" t="s">
        <v>65</v>
      </c>
      <c r="D399" s="206">
        <v>25000</v>
      </c>
      <c r="E399" s="206">
        <v>25000</v>
      </c>
      <c r="F399" s="206">
        <v>25000</v>
      </c>
      <c r="G399" s="206"/>
      <c r="H399" s="36">
        <v>47125</v>
      </c>
      <c r="I399" s="206"/>
      <c r="J399" s="206"/>
      <c r="K399" s="25">
        <f t="shared" si="45"/>
        <v>22125</v>
      </c>
      <c r="L399" s="204"/>
      <c r="M399" s="204">
        <v>22125</v>
      </c>
      <c r="N399" s="204">
        <v>22125</v>
      </c>
      <c r="O399" s="65"/>
    </row>
    <row r="400" spans="1:15" ht="15">
      <c r="A400" s="35" t="s">
        <v>167</v>
      </c>
      <c r="B400" s="34" t="s">
        <v>81</v>
      </c>
      <c r="C400" s="34" t="s">
        <v>82</v>
      </c>
      <c r="D400" s="206">
        <v>1800</v>
      </c>
      <c r="E400" s="206">
        <v>2800</v>
      </c>
      <c r="F400" s="206">
        <v>2800</v>
      </c>
      <c r="G400" s="206"/>
      <c r="H400" s="36">
        <v>2800</v>
      </c>
      <c r="I400" s="206"/>
      <c r="J400" s="206"/>
      <c r="K400" s="25">
        <f t="shared" si="45"/>
        <v>0</v>
      </c>
      <c r="L400" s="204"/>
      <c r="M400" s="204"/>
      <c r="N400" s="204"/>
      <c r="O400" s="65"/>
    </row>
    <row r="401" spans="1:15" ht="15">
      <c r="A401" s="35" t="s">
        <v>167</v>
      </c>
      <c r="B401" s="34" t="s">
        <v>49</v>
      </c>
      <c r="C401" s="34" t="s">
        <v>343</v>
      </c>
      <c r="D401" s="206">
        <v>300</v>
      </c>
      <c r="E401" s="206">
        <v>300</v>
      </c>
      <c r="F401" s="206">
        <v>300</v>
      </c>
      <c r="G401" s="206"/>
      <c r="H401" s="36">
        <v>600</v>
      </c>
      <c r="I401" s="206"/>
      <c r="J401" s="206"/>
      <c r="K401" s="25">
        <f t="shared" si="45"/>
        <v>300</v>
      </c>
      <c r="L401" s="204"/>
      <c r="M401" s="204"/>
      <c r="N401" s="204"/>
      <c r="O401" s="65"/>
    </row>
    <row r="402" spans="1:15" ht="15">
      <c r="A402" s="35" t="s">
        <v>167</v>
      </c>
      <c r="B402" s="34" t="s">
        <v>50</v>
      </c>
      <c r="C402" s="34" t="s">
        <v>51</v>
      </c>
      <c r="D402" s="206">
        <v>2000</v>
      </c>
      <c r="E402" s="206">
        <v>4000</v>
      </c>
      <c r="F402" s="206">
        <v>4000</v>
      </c>
      <c r="G402" s="206"/>
      <c r="H402" s="36">
        <v>4000</v>
      </c>
      <c r="I402" s="206"/>
      <c r="J402" s="206"/>
      <c r="K402" s="25">
        <f t="shared" si="45"/>
        <v>0</v>
      </c>
      <c r="L402" s="204"/>
      <c r="M402" s="204"/>
      <c r="N402" s="204"/>
      <c r="O402" s="65"/>
    </row>
    <row r="403" spans="1:15" ht="15">
      <c r="A403" s="35" t="s">
        <v>167</v>
      </c>
      <c r="B403" s="34" t="s">
        <v>52</v>
      </c>
      <c r="C403" s="34" t="s">
        <v>344</v>
      </c>
      <c r="D403" s="206">
        <v>8100</v>
      </c>
      <c r="E403" s="206">
        <v>3500</v>
      </c>
      <c r="F403" s="206">
        <v>3500</v>
      </c>
      <c r="G403" s="206"/>
      <c r="H403" s="36">
        <v>3500</v>
      </c>
      <c r="I403" s="206"/>
      <c r="J403" s="206"/>
      <c r="K403" s="25">
        <f t="shared" si="45"/>
        <v>0</v>
      </c>
      <c r="L403" s="204"/>
      <c r="M403" s="204"/>
      <c r="N403" s="204"/>
      <c r="O403" s="65"/>
    </row>
    <row r="404" spans="1:15" ht="15">
      <c r="A404" s="35" t="s">
        <v>167</v>
      </c>
      <c r="B404" s="34" t="s">
        <v>115</v>
      </c>
      <c r="C404" s="34" t="s">
        <v>116</v>
      </c>
      <c r="D404" s="206">
        <v>9500</v>
      </c>
      <c r="E404" s="206">
        <v>8500</v>
      </c>
      <c r="F404" s="206">
        <v>8500</v>
      </c>
      <c r="G404" s="206"/>
      <c r="H404" s="36">
        <v>8500</v>
      </c>
      <c r="I404" s="206"/>
      <c r="J404" s="206"/>
      <c r="K404" s="25">
        <f t="shared" si="45"/>
        <v>0</v>
      </c>
      <c r="L404" s="204"/>
      <c r="M404" s="204"/>
      <c r="N404" s="204"/>
      <c r="O404" s="65"/>
    </row>
    <row r="405" spans="1:15" ht="15">
      <c r="A405" s="35" t="s">
        <v>167</v>
      </c>
      <c r="B405" s="34" t="s">
        <v>66</v>
      </c>
      <c r="C405" s="34" t="s">
        <v>67</v>
      </c>
      <c r="D405" s="206">
        <v>300</v>
      </c>
      <c r="E405" s="206">
        <v>350</v>
      </c>
      <c r="F405" s="206">
        <v>350</v>
      </c>
      <c r="G405" s="206"/>
      <c r="H405" s="36">
        <v>350</v>
      </c>
      <c r="I405" s="206"/>
      <c r="J405" s="206"/>
      <c r="K405" s="25">
        <f t="shared" si="45"/>
        <v>0</v>
      </c>
      <c r="L405" s="204"/>
      <c r="M405" s="204"/>
      <c r="N405" s="204"/>
      <c r="O405" s="65"/>
    </row>
    <row r="406" spans="1:15" ht="15">
      <c r="A406" s="35" t="s">
        <v>167</v>
      </c>
      <c r="B406" s="34" t="s">
        <v>108</v>
      </c>
      <c r="C406" s="34" t="s">
        <v>109</v>
      </c>
      <c r="D406" s="206">
        <v>3500</v>
      </c>
      <c r="E406" s="206">
        <v>4000</v>
      </c>
      <c r="F406" s="206">
        <v>19571</v>
      </c>
      <c r="G406" s="206"/>
      <c r="H406" s="36">
        <v>4000</v>
      </c>
      <c r="I406" s="206"/>
      <c r="J406" s="206"/>
      <c r="K406" s="25">
        <f t="shared" si="45"/>
        <v>-15571</v>
      </c>
      <c r="L406" s="204"/>
      <c r="M406" s="204"/>
      <c r="N406" s="204"/>
      <c r="O406" s="65"/>
    </row>
    <row r="407" spans="1:15" ht="15">
      <c r="A407" s="35" t="s">
        <v>167</v>
      </c>
      <c r="B407" s="34" t="s">
        <v>53</v>
      </c>
      <c r="C407" s="223" t="s">
        <v>54</v>
      </c>
      <c r="D407" s="206">
        <v>3300</v>
      </c>
      <c r="E407" s="206">
        <v>3800</v>
      </c>
      <c r="F407" s="206">
        <v>3800</v>
      </c>
      <c r="G407" s="206"/>
      <c r="H407" s="36">
        <v>3830</v>
      </c>
      <c r="I407" s="206"/>
      <c r="J407" s="206"/>
      <c r="K407" s="25">
        <f t="shared" si="45"/>
        <v>30</v>
      </c>
      <c r="L407" s="204"/>
      <c r="M407" s="204"/>
      <c r="N407" s="204"/>
      <c r="O407" s="65"/>
    </row>
    <row r="408" spans="1:15" ht="15">
      <c r="A408" s="209" t="s">
        <v>117</v>
      </c>
      <c r="B408" s="214"/>
      <c r="C408" s="212" t="s">
        <v>445</v>
      </c>
      <c r="D408" s="211">
        <f aca="true" t="shared" si="46" ref="D408:J408">SUM(D409:D426)</f>
        <v>240521</v>
      </c>
      <c r="E408" s="211">
        <f t="shared" si="46"/>
        <v>271289</v>
      </c>
      <c r="F408" s="211">
        <f t="shared" si="46"/>
        <v>283931</v>
      </c>
      <c r="G408" s="211">
        <f t="shared" si="46"/>
        <v>0</v>
      </c>
      <c r="H408" s="211">
        <f t="shared" si="46"/>
        <v>284495</v>
      </c>
      <c r="I408" s="211">
        <f t="shared" si="46"/>
        <v>0</v>
      </c>
      <c r="J408" s="211">
        <f t="shared" si="46"/>
        <v>0</v>
      </c>
      <c r="K408" s="26">
        <f t="shared" si="45"/>
        <v>564</v>
      </c>
      <c r="L408" s="204"/>
      <c r="M408" s="204"/>
      <c r="N408" s="204"/>
      <c r="O408" s="65"/>
    </row>
    <row r="409" spans="1:15" ht="15">
      <c r="A409" s="35" t="s">
        <v>117</v>
      </c>
      <c r="B409" s="205">
        <v>1551</v>
      </c>
      <c r="C409" s="34" t="s">
        <v>118</v>
      </c>
      <c r="D409" s="36"/>
      <c r="E409" s="36"/>
      <c r="F409" s="36"/>
      <c r="G409" s="36"/>
      <c r="H409" s="36"/>
      <c r="I409" s="36"/>
      <c r="J409" s="36"/>
      <c r="K409" s="25">
        <f t="shared" si="45"/>
        <v>0</v>
      </c>
      <c r="L409" s="204"/>
      <c r="M409" s="204"/>
      <c r="N409" s="204"/>
      <c r="O409" s="65"/>
    </row>
    <row r="410" spans="1:15" ht="15">
      <c r="A410" s="35" t="s">
        <v>156</v>
      </c>
      <c r="B410" s="205">
        <v>4500</v>
      </c>
      <c r="C410" s="34" t="s">
        <v>56</v>
      </c>
      <c r="D410" s="36">
        <v>1746</v>
      </c>
      <c r="E410" s="36">
        <v>1746</v>
      </c>
      <c r="F410" s="36">
        <v>1746</v>
      </c>
      <c r="G410" s="36"/>
      <c r="H410" s="36"/>
      <c r="I410" s="36"/>
      <c r="J410" s="36"/>
      <c r="K410" s="25">
        <f t="shared" si="45"/>
        <v>-1746</v>
      </c>
      <c r="L410" s="204"/>
      <c r="M410" s="204"/>
      <c r="N410" s="204"/>
      <c r="O410" s="65"/>
    </row>
    <row r="411" spans="1:15" ht="15">
      <c r="A411" s="35" t="s">
        <v>117</v>
      </c>
      <c r="B411" s="221">
        <v>500</v>
      </c>
      <c r="C411" s="207" t="s">
        <v>40</v>
      </c>
      <c r="D411" s="36">
        <v>144605</v>
      </c>
      <c r="E411" s="36">
        <v>168113</v>
      </c>
      <c r="F411" s="36">
        <v>168113</v>
      </c>
      <c r="G411" s="36"/>
      <c r="H411" s="36">
        <v>179300</v>
      </c>
      <c r="I411" s="36"/>
      <c r="J411" s="36"/>
      <c r="K411" s="25">
        <f t="shared" si="45"/>
        <v>11187</v>
      </c>
      <c r="L411" s="204"/>
      <c r="M411" s="204"/>
      <c r="N411" s="204"/>
      <c r="O411" s="65"/>
    </row>
    <row r="412" spans="1:15" ht="15">
      <c r="A412" s="35" t="s">
        <v>117</v>
      </c>
      <c r="B412" s="207" t="s">
        <v>60</v>
      </c>
      <c r="C412" s="207" t="s">
        <v>61</v>
      </c>
      <c r="D412" s="36"/>
      <c r="E412" s="36"/>
      <c r="F412" s="36"/>
      <c r="G412" s="36"/>
      <c r="H412" s="36"/>
      <c r="I412" s="36"/>
      <c r="J412" s="36"/>
      <c r="K412" s="25">
        <f t="shared" si="45"/>
        <v>0</v>
      </c>
      <c r="L412" s="204"/>
      <c r="M412" s="204"/>
      <c r="N412" s="204"/>
      <c r="O412" s="65"/>
    </row>
    <row r="413" spans="1:15" ht="15">
      <c r="A413" s="35" t="s">
        <v>117</v>
      </c>
      <c r="B413" s="207" t="s">
        <v>41</v>
      </c>
      <c r="C413" s="207" t="s">
        <v>345</v>
      </c>
      <c r="D413" s="36">
        <v>49213</v>
      </c>
      <c r="E413" s="36">
        <v>56473</v>
      </c>
      <c r="F413" s="36">
        <v>56473</v>
      </c>
      <c r="G413" s="36"/>
      <c r="H413" s="36">
        <v>60600</v>
      </c>
      <c r="I413" s="36"/>
      <c r="J413" s="36"/>
      <c r="K413" s="25">
        <f t="shared" si="45"/>
        <v>4127</v>
      </c>
      <c r="L413" s="204"/>
      <c r="M413" s="204"/>
      <c r="N413" s="204"/>
      <c r="O413" s="65"/>
    </row>
    <row r="414" spans="1:15" ht="15">
      <c r="A414" s="35" t="s">
        <v>117</v>
      </c>
      <c r="B414" s="34" t="s">
        <v>42</v>
      </c>
      <c r="C414" s="34" t="s">
        <v>43</v>
      </c>
      <c r="D414" s="206">
        <v>2074</v>
      </c>
      <c r="E414" s="206">
        <v>2074</v>
      </c>
      <c r="F414" s="206">
        <v>2074</v>
      </c>
      <c r="G414" s="206"/>
      <c r="H414" s="36">
        <v>2350</v>
      </c>
      <c r="I414" s="206"/>
      <c r="J414" s="206"/>
      <c r="K414" s="25">
        <f t="shared" si="45"/>
        <v>276</v>
      </c>
      <c r="L414" s="204"/>
      <c r="M414" s="204"/>
      <c r="N414" s="204"/>
      <c r="O414" s="65"/>
    </row>
    <row r="415" spans="1:15" ht="15">
      <c r="A415" s="35" t="s">
        <v>156</v>
      </c>
      <c r="B415" s="34" t="s">
        <v>44</v>
      </c>
      <c r="C415" s="34" t="s">
        <v>45</v>
      </c>
      <c r="D415" s="206">
        <v>100</v>
      </c>
      <c r="E415" s="206">
        <v>100</v>
      </c>
      <c r="F415" s="206">
        <v>100</v>
      </c>
      <c r="G415" s="206"/>
      <c r="H415" s="36">
        <v>100</v>
      </c>
      <c r="I415" s="206"/>
      <c r="J415" s="206"/>
      <c r="K415" s="25">
        <f t="shared" si="45"/>
        <v>0</v>
      </c>
      <c r="L415" s="204"/>
      <c r="M415" s="204"/>
      <c r="N415" s="204"/>
      <c r="O415" s="65"/>
    </row>
    <row r="416" spans="1:15" ht="15">
      <c r="A416" s="35" t="s">
        <v>156</v>
      </c>
      <c r="B416" s="205">
        <v>5502</v>
      </c>
      <c r="C416" s="34" t="s">
        <v>99</v>
      </c>
      <c r="D416" s="206"/>
      <c r="E416" s="206"/>
      <c r="F416" s="206"/>
      <c r="G416" s="206"/>
      <c r="H416" s="36"/>
      <c r="I416" s="206"/>
      <c r="J416" s="206"/>
      <c r="K416" s="25">
        <f t="shared" si="45"/>
        <v>0</v>
      </c>
      <c r="L416" s="204"/>
      <c r="M416" s="204"/>
      <c r="N416" s="204"/>
      <c r="O416" s="65"/>
    </row>
    <row r="417" spans="1:15" ht="15">
      <c r="A417" s="35" t="s">
        <v>117</v>
      </c>
      <c r="B417" s="34" t="s">
        <v>46</v>
      </c>
      <c r="C417" s="34" t="s">
        <v>47</v>
      </c>
      <c r="D417" s="206">
        <v>1600</v>
      </c>
      <c r="E417" s="206">
        <v>1600</v>
      </c>
      <c r="F417" s="206">
        <v>1600</v>
      </c>
      <c r="G417" s="206"/>
      <c r="H417" s="36">
        <v>2000</v>
      </c>
      <c r="I417" s="206"/>
      <c r="J417" s="206"/>
      <c r="K417" s="25">
        <f t="shared" si="45"/>
        <v>400</v>
      </c>
      <c r="L417" s="204"/>
      <c r="M417" s="204"/>
      <c r="N417" s="204"/>
      <c r="O417" s="65"/>
    </row>
    <row r="418" spans="1:15" ht="15">
      <c r="A418" s="35" t="s">
        <v>117</v>
      </c>
      <c r="B418" s="34" t="s">
        <v>64</v>
      </c>
      <c r="C418" s="34" t="s">
        <v>65</v>
      </c>
      <c r="D418" s="206">
        <v>25472</v>
      </c>
      <c r="E418" s="206">
        <v>25472</v>
      </c>
      <c r="F418" s="206">
        <v>28274</v>
      </c>
      <c r="G418" s="206"/>
      <c r="H418" s="36">
        <v>27150</v>
      </c>
      <c r="I418" s="206"/>
      <c r="J418" s="206"/>
      <c r="K418" s="25">
        <f t="shared" si="45"/>
        <v>-1124</v>
      </c>
      <c r="L418" s="204"/>
      <c r="M418" s="204"/>
      <c r="N418" s="204"/>
      <c r="O418" s="65"/>
    </row>
    <row r="419" spans="1:15" ht="15">
      <c r="A419" s="35" t="s">
        <v>156</v>
      </c>
      <c r="B419" s="34" t="s">
        <v>81</v>
      </c>
      <c r="C419" s="34" t="s">
        <v>82</v>
      </c>
      <c r="D419" s="206"/>
      <c r="E419" s="206"/>
      <c r="F419" s="206"/>
      <c r="G419" s="206"/>
      <c r="H419" s="36"/>
      <c r="I419" s="206"/>
      <c r="J419" s="206"/>
      <c r="K419" s="25">
        <f t="shared" si="45"/>
        <v>0</v>
      </c>
      <c r="L419" s="204"/>
      <c r="M419" s="204"/>
      <c r="N419" s="204"/>
      <c r="O419" s="65"/>
    </row>
    <row r="420" spans="1:15" ht="15">
      <c r="A420" s="35" t="s">
        <v>117</v>
      </c>
      <c r="B420" s="34" t="s">
        <v>49</v>
      </c>
      <c r="C420" s="34" t="s">
        <v>343</v>
      </c>
      <c r="D420" s="206">
        <v>600</v>
      </c>
      <c r="E420" s="206">
        <v>600</v>
      </c>
      <c r="F420" s="206">
        <v>600</v>
      </c>
      <c r="G420" s="206"/>
      <c r="H420" s="36">
        <v>840</v>
      </c>
      <c r="I420" s="206"/>
      <c r="J420" s="206"/>
      <c r="K420" s="25">
        <f t="shared" si="45"/>
        <v>240</v>
      </c>
      <c r="L420" s="204"/>
      <c r="M420" s="204"/>
      <c r="N420" s="204"/>
      <c r="O420" s="65"/>
    </row>
    <row r="421" spans="1:15" ht="15">
      <c r="A421" s="35" t="s">
        <v>117</v>
      </c>
      <c r="B421" s="34" t="s">
        <v>50</v>
      </c>
      <c r="C421" s="34" t="s">
        <v>51</v>
      </c>
      <c r="D421" s="206">
        <v>1638</v>
      </c>
      <c r="E421" s="206">
        <v>1638</v>
      </c>
      <c r="F421" s="206">
        <v>1638</v>
      </c>
      <c r="G421" s="206"/>
      <c r="H421" s="36">
        <v>1435</v>
      </c>
      <c r="I421" s="206"/>
      <c r="J421" s="206"/>
      <c r="K421" s="25">
        <f t="shared" si="45"/>
        <v>-203</v>
      </c>
      <c r="L421" s="204"/>
      <c r="M421" s="204"/>
      <c r="N421" s="204"/>
      <c r="O421" s="65"/>
    </row>
    <row r="422" spans="1:15" ht="15">
      <c r="A422" s="35" t="s">
        <v>117</v>
      </c>
      <c r="B422" s="34" t="s">
        <v>52</v>
      </c>
      <c r="C422" s="34" t="s">
        <v>344</v>
      </c>
      <c r="D422" s="206">
        <v>520</v>
      </c>
      <c r="E422" s="206">
        <v>520</v>
      </c>
      <c r="F422" s="206">
        <v>520</v>
      </c>
      <c r="G422" s="206"/>
      <c r="H422" s="36">
        <v>640</v>
      </c>
      <c r="I422" s="206"/>
      <c r="J422" s="206"/>
      <c r="K422" s="25">
        <f t="shared" si="45"/>
        <v>120</v>
      </c>
      <c r="L422" s="204"/>
      <c r="M422" s="204"/>
      <c r="N422" s="204"/>
      <c r="O422" s="65"/>
    </row>
    <row r="423" spans="1:15" ht="15">
      <c r="A423" s="35" t="s">
        <v>117</v>
      </c>
      <c r="B423" s="34" t="s">
        <v>115</v>
      </c>
      <c r="C423" s="34" t="s">
        <v>116</v>
      </c>
      <c r="D423" s="206"/>
      <c r="E423" s="206"/>
      <c r="F423" s="206"/>
      <c r="G423" s="206"/>
      <c r="H423" s="36"/>
      <c r="I423" s="206"/>
      <c r="J423" s="206"/>
      <c r="K423" s="25">
        <f t="shared" si="45"/>
        <v>0</v>
      </c>
      <c r="L423" s="204"/>
      <c r="M423" s="204"/>
      <c r="N423" s="204"/>
      <c r="O423" s="65"/>
    </row>
    <row r="424" spans="1:15" ht="15">
      <c r="A424" s="35" t="s">
        <v>117</v>
      </c>
      <c r="B424" s="34" t="s">
        <v>66</v>
      </c>
      <c r="C424" s="34" t="s">
        <v>67</v>
      </c>
      <c r="D424" s="206">
        <v>714</v>
      </c>
      <c r="E424" s="206">
        <v>714</v>
      </c>
      <c r="F424" s="206">
        <v>714</v>
      </c>
      <c r="G424" s="206"/>
      <c r="H424" s="36">
        <v>650</v>
      </c>
      <c r="I424" s="206"/>
      <c r="J424" s="206"/>
      <c r="K424" s="25">
        <f t="shared" si="45"/>
        <v>-64</v>
      </c>
      <c r="L424" s="204"/>
      <c r="M424" s="204"/>
      <c r="N424" s="204"/>
      <c r="O424" s="65"/>
    </row>
    <row r="425" spans="1:15" ht="15">
      <c r="A425" s="35" t="s">
        <v>117</v>
      </c>
      <c r="B425" s="34" t="s">
        <v>108</v>
      </c>
      <c r="C425" s="34" t="s">
        <v>109</v>
      </c>
      <c r="D425" s="206">
        <v>3480</v>
      </c>
      <c r="E425" s="206">
        <v>3480</v>
      </c>
      <c r="F425" s="206">
        <v>13320</v>
      </c>
      <c r="G425" s="206"/>
      <c r="H425" s="36">
        <v>6000</v>
      </c>
      <c r="I425" s="206"/>
      <c r="J425" s="206"/>
      <c r="K425" s="25">
        <f t="shared" si="45"/>
        <v>-7320</v>
      </c>
      <c r="L425" s="204"/>
      <c r="M425" s="204"/>
      <c r="N425" s="204"/>
      <c r="O425" s="65"/>
    </row>
    <row r="426" spans="1:15" ht="15">
      <c r="A426" s="35" t="s">
        <v>117</v>
      </c>
      <c r="B426" s="34" t="s">
        <v>53</v>
      </c>
      <c r="C426" s="34" t="s">
        <v>54</v>
      </c>
      <c r="D426" s="206">
        <v>8759</v>
      </c>
      <c r="E426" s="206">
        <v>8759</v>
      </c>
      <c r="F426" s="206">
        <v>8759</v>
      </c>
      <c r="G426" s="206"/>
      <c r="H426" s="36">
        <v>3430</v>
      </c>
      <c r="I426" s="206"/>
      <c r="J426" s="206"/>
      <c r="K426" s="25">
        <f t="shared" si="45"/>
        <v>-5329</v>
      </c>
      <c r="L426" s="204"/>
      <c r="M426" s="204"/>
      <c r="N426" s="204"/>
      <c r="O426" s="65"/>
    </row>
    <row r="427" spans="1:15" ht="15">
      <c r="A427" s="209" t="s">
        <v>117</v>
      </c>
      <c r="B427" s="214"/>
      <c r="C427" s="212" t="s">
        <v>447</v>
      </c>
      <c r="D427" s="211">
        <f aca="true" t="shared" si="47" ref="D427:J427">SUM(D428:D445)</f>
        <v>549382</v>
      </c>
      <c r="E427" s="211">
        <f t="shared" si="47"/>
        <v>544382</v>
      </c>
      <c r="F427" s="211">
        <f t="shared" si="47"/>
        <v>549916</v>
      </c>
      <c r="G427" s="211">
        <f t="shared" si="47"/>
        <v>0</v>
      </c>
      <c r="H427" s="211">
        <f t="shared" si="47"/>
        <v>984775</v>
      </c>
      <c r="I427" s="211">
        <f t="shared" si="47"/>
        <v>0</v>
      </c>
      <c r="J427" s="211">
        <f t="shared" si="47"/>
        <v>0</v>
      </c>
      <c r="K427" s="26">
        <f t="shared" si="45"/>
        <v>434859</v>
      </c>
      <c r="L427" s="204"/>
      <c r="M427" s="204"/>
      <c r="N427" s="204"/>
      <c r="O427" s="65"/>
    </row>
    <row r="428" spans="1:15" ht="15">
      <c r="A428" s="35" t="s">
        <v>117</v>
      </c>
      <c r="B428" s="205">
        <v>1551</v>
      </c>
      <c r="C428" s="34" t="s">
        <v>118</v>
      </c>
      <c r="D428" s="36">
        <v>5000</v>
      </c>
      <c r="E428" s="36">
        <v>7500</v>
      </c>
      <c r="F428" s="36">
        <v>7500</v>
      </c>
      <c r="G428" s="36"/>
      <c r="H428" s="36">
        <v>391000</v>
      </c>
      <c r="I428" s="36"/>
      <c r="J428" s="36"/>
      <c r="K428" s="25">
        <f t="shared" si="45"/>
        <v>383500</v>
      </c>
      <c r="L428" s="204"/>
      <c r="M428" s="204">
        <v>391000</v>
      </c>
      <c r="N428" s="204">
        <v>391000</v>
      </c>
      <c r="O428" s="65"/>
    </row>
    <row r="429" spans="1:15" ht="15">
      <c r="A429" s="35" t="s">
        <v>117</v>
      </c>
      <c r="B429" s="207" t="s">
        <v>39</v>
      </c>
      <c r="C429" s="207" t="s">
        <v>40</v>
      </c>
      <c r="D429" s="36">
        <v>339670</v>
      </c>
      <c r="E429" s="36">
        <v>339670</v>
      </c>
      <c r="F429" s="36">
        <v>339670</v>
      </c>
      <c r="G429" s="36"/>
      <c r="H429" s="36">
        <v>365490</v>
      </c>
      <c r="I429" s="36"/>
      <c r="J429" s="36"/>
      <c r="K429" s="25">
        <f t="shared" si="45"/>
        <v>25820</v>
      </c>
      <c r="L429" s="204"/>
      <c r="M429" s="204"/>
      <c r="N429" s="204"/>
      <c r="O429" s="65"/>
    </row>
    <row r="430" spans="1:15" ht="15">
      <c r="A430" s="35" t="s">
        <v>117</v>
      </c>
      <c r="B430" s="207" t="s">
        <v>60</v>
      </c>
      <c r="C430" s="207" t="s">
        <v>61</v>
      </c>
      <c r="D430" s="36"/>
      <c r="E430" s="36"/>
      <c r="F430" s="36"/>
      <c r="G430" s="36"/>
      <c r="H430" s="36"/>
      <c r="I430" s="36"/>
      <c r="J430" s="36"/>
      <c r="K430" s="25">
        <f t="shared" si="45"/>
        <v>0</v>
      </c>
      <c r="L430" s="204"/>
      <c r="M430" s="204"/>
      <c r="N430" s="204"/>
      <c r="O430" s="65"/>
    </row>
    <row r="431" spans="1:15" ht="15">
      <c r="A431" s="35" t="s">
        <v>117</v>
      </c>
      <c r="B431" s="207" t="s">
        <v>41</v>
      </c>
      <c r="C431" s="207" t="s">
        <v>345</v>
      </c>
      <c r="D431" s="36">
        <v>115142</v>
      </c>
      <c r="E431" s="36">
        <v>115142</v>
      </c>
      <c r="F431" s="36">
        <v>115142</v>
      </c>
      <c r="G431" s="36"/>
      <c r="H431" s="36">
        <v>123535</v>
      </c>
      <c r="I431" s="36"/>
      <c r="J431" s="36"/>
      <c r="K431" s="25">
        <f t="shared" si="45"/>
        <v>8393</v>
      </c>
      <c r="L431" s="204"/>
      <c r="M431" s="204"/>
      <c r="N431" s="204"/>
      <c r="O431" s="65"/>
    </row>
    <row r="432" spans="1:15" ht="15">
      <c r="A432" s="35" t="s">
        <v>117</v>
      </c>
      <c r="B432" s="34" t="s">
        <v>42</v>
      </c>
      <c r="C432" s="34" t="s">
        <v>43</v>
      </c>
      <c r="D432" s="206">
        <v>4000</v>
      </c>
      <c r="E432" s="206">
        <v>7000</v>
      </c>
      <c r="F432" s="206">
        <v>7000</v>
      </c>
      <c r="G432" s="206"/>
      <c r="H432" s="36">
        <v>7500</v>
      </c>
      <c r="I432" s="206"/>
      <c r="J432" s="206"/>
      <c r="K432" s="25">
        <f t="shared" si="45"/>
        <v>500</v>
      </c>
      <c r="L432" s="204"/>
      <c r="M432" s="204"/>
      <c r="N432" s="204"/>
      <c r="O432" s="65"/>
    </row>
    <row r="433" spans="1:15" ht="15">
      <c r="A433" s="35" t="s">
        <v>156</v>
      </c>
      <c r="B433" s="34" t="s">
        <v>44</v>
      </c>
      <c r="C433" s="34" t="s">
        <v>45</v>
      </c>
      <c r="D433" s="206">
        <v>500</v>
      </c>
      <c r="E433" s="206">
        <v>500</v>
      </c>
      <c r="F433" s="206">
        <v>500</v>
      </c>
      <c r="G433" s="206"/>
      <c r="H433" s="36">
        <v>500</v>
      </c>
      <c r="I433" s="206"/>
      <c r="J433" s="206"/>
      <c r="K433" s="25">
        <f t="shared" si="45"/>
        <v>0</v>
      </c>
      <c r="L433" s="204"/>
      <c r="M433" s="204"/>
      <c r="N433" s="204"/>
      <c r="O433" s="65"/>
    </row>
    <row r="434" spans="1:15" ht="15">
      <c r="A434" s="35" t="s">
        <v>156</v>
      </c>
      <c r="B434" s="205">
        <v>5502</v>
      </c>
      <c r="C434" s="34" t="s">
        <v>99</v>
      </c>
      <c r="D434" s="206"/>
      <c r="E434" s="206"/>
      <c r="F434" s="206"/>
      <c r="G434" s="206"/>
      <c r="H434" s="36"/>
      <c r="I434" s="206"/>
      <c r="J434" s="206"/>
      <c r="K434" s="25">
        <f t="shared" si="45"/>
        <v>0</v>
      </c>
      <c r="L434" s="204"/>
      <c r="M434" s="204"/>
      <c r="N434" s="204"/>
      <c r="O434" s="65"/>
    </row>
    <row r="435" spans="1:15" ht="15">
      <c r="A435" s="35" t="s">
        <v>117</v>
      </c>
      <c r="B435" s="34" t="s">
        <v>46</v>
      </c>
      <c r="C435" s="34" t="s">
        <v>47</v>
      </c>
      <c r="D435" s="206">
        <v>2000</v>
      </c>
      <c r="E435" s="206">
        <v>1700</v>
      </c>
      <c r="F435" s="206">
        <v>1700</v>
      </c>
      <c r="G435" s="206"/>
      <c r="H435" s="36">
        <v>1700</v>
      </c>
      <c r="I435" s="206"/>
      <c r="J435" s="206"/>
      <c r="K435" s="25">
        <f t="shared" si="45"/>
        <v>0</v>
      </c>
      <c r="L435" s="204"/>
      <c r="M435" s="204"/>
      <c r="N435" s="204"/>
      <c r="O435" s="65"/>
    </row>
    <row r="436" spans="1:15" ht="15">
      <c r="A436" s="35" t="s">
        <v>117</v>
      </c>
      <c r="B436" s="34" t="s">
        <v>64</v>
      </c>
      <c r="C436" s="34" t="s">
        <v>65</v>
      </c>
      <c r="D436" s="206">
        <v>29000</v>
      </c>
      <c r="E436" s="206">
        <v>29000</v>
      </c>
      <c r="F436" s="206">
        <v>29000</v>
      </c>
      <c r="G436" s="206"/>
      <c r="H436" s="36">
        <v>35000</v>
      </c>
      <c r="I436" s="206"/>
      <c r="J436" s="206"/>
      <c r="K436" s="25">
        <f t="shared" si="45"/>
        <v>6000</v>
      </c>
      <c r="L436" s="204"/>
      <c r="M436" s="204"/>
      <c r="N436" s="204"/>
      <c r="O436" s="65"/>
    </row>
    <row r="437" spans="1:15" ht="15">
      <c r="A437" s="35" t="s">
        <v>156</v>
      </c>
      <c r="B437" s="34" t="s">
        <v>81</v>
      </c>
      <c r="C437" s="34" t="s">
        <v>82</v>
      </c>
      <c r="D437" s="206">
        <v>2000</v>
      </c>
      <c r="E437" s="206">
        <v>1000</v>
      </c>
      <c r="F437" s="206">
        <v>1000</v>
      </c>
      <c r="G437" s="206"/>
      <c r="H437" s="36">
        <v>700</v>
      </c>
      <c r="I437" s="206"/>
      <c r="J437" s="206"/>
      <c r="K437" s="25">
        <f t="shared" si="45"/>
        <v>-300</v>
      </c>
      <c r="L437" s="204"/>
      <c r="M437" s="204"/>
      <c r="N437" s="204"/>
      <c r="O437" s="65"/>
    </row>
    <row r="438" spans="1:15" ht="15">
      <c r="A438" s="35" t="s">
        <v>117</v>
      </c>
      <c r="B438" s="34" t="s">
        <v>49</v>
      </c>
      <c r="C438" s="34" t="s">
        <v>343</v>
      </c>
      <c r="D438" s="206">
        <v>1200</v>
      </c>
      <c r="E438" s="206">
        <v>1200</v>
      </c>
      <c r="F438" s="206">
        <v>1200</v>
      </c>
      <c r="G438" s="206"/>
      <c r="H438" s="36">
        <v>900</v>
      </c>
      <c r="I438" s="206"/>
      <c r="J438" s="206"/>
      <c r="K438" s="25">
        <f t="shared" si="45"/>
        <v>-300</v>
      </c>
      <c r="L438" s="204"/>
      <c r="M438" s="204"/>
      <c r="N438" s="204"/>
      <c r="O438" s="65"/>
    </row>
    <row r="439" spans="1:15" ht="15">
      <c r="A439" s="35" t="s">
        <v>117</v>
      </c>
      <c r="B439" s="34" t="s">
        <v>50</v>
      </c>
      <c r="C439" s="34" t="s">
        <v>51</v>
      </c>
      <c r="D439" s="206">
        <v>7500</v>
      </c>
      <c r="E439" s="206">
        <v>4000</v>
      </c>
      <c r="F439" s="206">
        <v>4000</v>
      </c>
      <c r="G439" s="206"/>
      <c r="H439" s="36">
        <v>4300</v>
      </c>
      <c r="I439" s="206"/>
      <c r="J439" s="206"/>
      <c r="K439" s="25">
        <f t="shared" si="45"/>
        <v>300</v>
      </c>
      <c r="L439" s="204"/>
      <c r="M439" s="204"/>
      <c r="N439" s="204"/>
      <c r="O439" s="65"/>
    </row>
    <row r="440" spans="1:15" ht="15">
      <c r="A440" s="35" t="s">
        <v>117</v>
      </c>
      <c r="B440" s="34" t="s">
        <v>52</v>
      </c>
      <c r="C440" s="34" t="s">
        <v>344</v>
      </c>
      <c r="D440" s="206">
        <v>6300</v>
      </c>
      <c r="E440" s="206">
        <v>6700</v>
      </c>
      <c r="F440" s="206">
        <v>6700</v>
      </c>
      <c r="G440" s="206"/>
      <c r="H440" s="36">
        <v>23850</v>
      </c>
      <c r="I440" s="206"/>
      <c r="J440" s="206"/>
      <c r="K440" s="25">
        <f t="shared" si="45"/>
        <v>17150</v>
      </c>
      <c r="L440" s="204"/>
      <c r="M440" s="204">
        <v>18050</v>
      </c>
      <c r="N440" s="204">
        <v>18050</v>
      </c>
      <c r="O440" s="65"/>
    </row>
    <row r="441" spans="1:15" ht="15">
      <c r="A441" s="35" t="s">
        <v>156</v>
      </c>
      <c r="B441" s="205">
        <v>5515</v>
      </c>
      <c r="C441" s="34" t="s">
        <v>494</v>
      </c>
      <c r="D441" s="206">
        <v>7670</v>
      </c>
      <c r="E441" s="206">
        <v>7670</v>
      </c>
      <c r="F441" s="206">
        <v>7670</v>
      </c>
      <c r="G441" s="206"/>
      <c r="H441" s="224"/>
      <c r="I441" s="206"/>
      <c r="J441" s="206"/>
      <c r="K441" s="25">
        <f t="shared" si="45"/>
        <v>-7670</v>
      </c>
      <c r="L441" s="204"/>
      <c r="M441" s="204"/>
      <c r="N441" s="204"/>
      <c r="O441" s="65"/>
    </row>
    <row r="442" spans="1:15" ht="15">
      <c r="A442" s="35" t="s">
        <v>117</v>
      </c>
      <c r="B442" s="34" t="s">
        <v>115</v>
      </c>
      <c r="C442" s="34" t="s">
        <v>116</v>
      </c>
      <c r="D442" s="206"/>
      <c r="E442" s="206"/>
      <c r="F442" s="206"/>
      <c r="G442" s="206"/>
      <c r="H442" s="36"/>
      <c r="I442" s="206"/>
      <c r="J442" s="206"/>
      <c r="K442" s="25">
        <f t="shared" si="45"/>
        <v>0</v>
      </c>
      <c r="L442" s="204"/>
      <c r="M442" s="204"/>
      <c r="N442" s="204"/>
      <c r="O442" s="65"/>
    </row>
    <row r="443" spans="1:15" ht="15">
      <c r="A443" s="35" t="s">
        <v>117</v>
      </c>
      <c r="B443" s="34" t="s">
        <v>66</v>
      </c>
      <c r="C443" s="34" t="s">
        <v>67</v>
      </c>
      <c r="D443" s="206">
        <v>800</v>
      </c>
      <c r="E443" s="206">
        <v>400</v>
      </c>
      <c r="F443" s="206">
        <v>400</v>
      </c>
      <c r="G443" s="206"/>
      <c r="H443" s="36">
        <v>500</v>
      </c>
      <c r="I443" s="206"/>
      <c r="J443" s="206"/>
      <c r="K443" s="25">
        <f t="shared" si="45"/>
        <v>100</v>
      </c>
      <c r="L443" s="204"/>
      <c r="M443" s="204"/>
      <c r="N443" s="204"/>
      <c r="O443" s="65"/>
    </row>
    <row r="444" spans="1:15" ht="15">
      <c r="A444" s="35" t="s">
        <v>117</v>
      </c>
      <c r="B444" s="34" t="s">
        <v>108</v>
      </c>
      <c r="C444" s="34" t="s">
        <v>109</v>
      </c>
      <c r="D444" s="206">
        <v>10200</v>
      </c>
      <c r="E444" s="206">
        <v>15000</v>
      </c>
      <c r="F444" s="206">
        <v>20534</v>
      </c>
      <c r="G444" s="206"/>
      <c r="H444" s="36">
        <v>20500</v>
      </c>
      <c r="I444" s="206"/>
      <c r="J444" s="206"/>
      <c r="K444" s="25">
        <f t="shared" si="45"/>
        <v>-34</v>
      </c>
      <c r="L444" s="204"/>
      <c r="M444" s="204"/>
      <c r="N444" s="204"/>
      <c r="O444" s="65"/>
    </row>
    <row r="445" spans="1:15" ht="15">
      <c r="A445" s="35" t="s">
        <v>117</v>
      </c>
      <c r="B445" s="34" t="s">
        <v>53</v>
      </c>
      <c r="C445" s="34" t="s">
        <v>54</v>
      </c>
      <c r="D445" s="206">
        <v>18400</v>
      </c>
      <c r="E445" s="206">
        <v>7900</v>
      </c>
      <c r="F445" s="206">
        <v>7900</v>
      </c>
      <c r="G445" s="206"/>
      <c r="H445" s="36">
        <v>9300</v>
      </c>
      <c r="I445" s="206"/>
      <c r="J445" s="206"/>
      <c r="K445" s="25">
        <f t="shared" si="45"/>
        <v>1400</v>
      </c>
      <c r="L445" s="204"/>
      <c r="M445" s="204"/>
      <c r="N445" s="204"/>
      <c r="O445" s="65"/>
    </row>
    <row r="446" spans="1:15" ht="15">
      <c r="A446" s="209" t="s">
        <v>156</v>
      </c>
      <c r="B446" s="214"/>
      <c r="C446" s="212" t="s">
        <v>448</v>
      </c>
      <c r="D446" s="211">
        <f>SUM(D447:D448)</f>
        <v>107107</v>
      </c>
      <c r="E446" s="211">
        <f aca="true" t="shared" si="48" ref="E446:J446">SUM(E447:E448)</f>
        <v>107107</v>
      </c>
      <c r="F446" s="211">
        <f t="shared" si="48"/>
        <v>107107</v>
      </c>
      <c r="G446" s="211">
        <f t="shared" si="48"/>
        <v>0</v>
      </c>
      <c r="H446" s="211">
        <f t="shared" si="48"/>
        <v>120635</v>
      </c>
      <c r="I446" s="211">
        <f t="shared" si="48"/>
        <v>0</v>
      </c>
      <c r="J446" s="211">
        <f t="shared" si="48"/>
        <v>0</v>
      </c>
      <c r="K446" s="26">
        <f t="shared" si="45"/>
        <v>13528</v>
      </c>
      <c r="L446" s="204"/>
      <c r="M446" s="204"/>
      <c r="N446" s="204"/>
      <c r="O446" s="65"/>
    </row>
    <row r="447" spans="1:15" ht="15">
      <c r="A447" s="35" t="s">
        <v>156</v>
      </c>
      <c r="B447" s="207" t="s">
        <v>39</v>
      </c>
      <c r="C447" s="207" t="s">
        <v>40</v>
      </c>
      <c r="D447" s="36">
        <v>80050</v>
      </c>
      <c r="E447" s="36">
        <v>80050</v>
      </c>
      <c r="F447" s="36">
        <v>80050</v>
      </c>
      <c r="G447" s="36"/>
      <c r="H447" s="36">
        <v>90160</v>
      </c>
      <c r="I447" s="36"/>
      <c r="J447" s="36"/>
      <c r="K447" s="25">
        <f t="shared" si="45"/>
        <v>10110</v>
      </c>
      <c r="L447" s="204"/>
      <c r="M447" s="204"/>
      <c r="N447" s="204"/>
      <c r="O447" s="65"/>
    </row>
    <row r="448" spans="1:15" ht="15">
      <c r="A448" s="35" t="s">
        <v>156</v>
      </c>
      <c r="B448" s="207" t="s">
        <v>41</v>
      </c>
      <c r="C448" s="207" t="s">
        <v>345</v>
      </c>
      <c r="D448" s="36">
        <v>27057</v>
      </c>
      <c r="E448" s="36">
        <v>27057</v>
      </c>
      <c r="F448" s="36">
        <v>27057</v>
      </c>
      <c r="G448" s="36"/>
      <c r="H448" s="36">
        <v>30475</v>
      </c>
      <c r="I448" s="36"/>
      <c r="J448" s="36"/>
      <c r="K448" s="25">
        <f t="shared" si="45"/>
        <v>3418</v>
      </c>
      <c r="L448" s="204"/>
      <c r="M448" s="204"/>
      <c r="N448" s="204"/>
      <c r="O448" s="65"/>
    </row>
    <row r="449" spans="1:15" ht="15">
      <c r="A449" s="209" t="s">
        <v>156</v>
      </c>
      <c r="B449" s="214"/>
      <c r="C449" s="212" t="s">
        <v>449</v>
      </c>
      <c r="D449" s="211">
        <f>SUM(D450:D451)</f>
        <v>243177</v>
      </c>
      <c r="E449" s="211">
        <f aca="true" t="shared" si="49" ref="E449:J449">SUM(E450:E451)</f>
        <v>293161</v>
      </c>
      <c r="F449" s="211">
        <f t="shared" si="49"/>
        <v>293161</v>
      </c>
      <c r="G449" s="211">
        <f t="shared" si="49"/>
        <v>0</v>
      </c>
      <c r="H449" s="211">
        <f t="shared" si="49"/>
        <v>313859</v>
      </c>
      <c r="I449" s="211">
        <f t="shared" si="49"/>
        <v>0</v>
      </c>
      <c r="J449" s="211">
        <f t="shared" si="49"/>
        <v>0</v>
      </c>
      <c r="K449" s="26">
        <f t="shared" si="45"/>
        <v>20698</v>
      </c>
      <c r="L449" s="204"/>
      <c r="M449" s="204"/>
      <c r="N449" s="204"/>
      <c r="O449" s="65"/>
    </row>
    <row r="450" spans="1:15" ht="15">
      <c r="A450" s="35" t="s">
        <v>156</v>
      </c>
      <c r="B450" s="207" t="s">
        <v>39</v>
      </c>
      <c r="C450" s="207" t="s">
        <v>40</v>
      </c>
      <c r="D450" s="36">
        <v>181810</v>
      </c>
      <c r="E450" s="36">
        <v>219104</v>
      </c>
      <c r="F450" s="36">
        <v>219104</v>
      </c>
      <c r="G450" s="36"/>
      <c r="H450" s="36">
        <v>234573</v>
      </c>
      <c r="I450" s="36"/>
      <c r="J450" s="36"/>
      <c r="K450" s="25">
        <f t="shared" si="45"/>
        <v>15469</v>
      </c>
      <c r="L450" s="204"/>
      <c r="M450" s="204"/>
      <c r="N450" s="204"/>
      <c r="O450" s="65"/>
    </row>
    <row r="451" spans="1:15" ht="15">
      <c r="A451" s="35" t="s">
        <v>156</v>
      </c>
      <c r="B451" s="207" t="s">
        <v>41</v>
      </c>
      <c r="C451" s="207" t="s">
        <v>345</v>
      </c>
      <c r="D451" s="36">
        <v>61367</v>
      </c>
      <c r="E451" s="36">
        <v>74057</v>
      </c>
      <c r="F451" s="36">
        <v>74057</v>
      </c>
      <c r="G451" s="36"/>
      <c r="H451" s="36">
        <v>79286</v>
      </c>
      <c r="I451" s="36"/>
      <c r="J451" s="36"/>
      <c r="K451" s="25">
        <f t="shared" si="45"/>
        <v>5229</v>
      </c>
      <c r="L451" s="204"/>
      <c r="M451" s="204"/>
      <c r="N451" s="204"/>
      <c r="O451" s="65"/>
    </row>
    <row r="452" spans="1:15" ht="15">
      <c r="A452" s="209" t="s">
        <v>156</v>
      </c>
      <c r="B452" s="214"/>
      <c r="C452" s="212" t="s">
        <v>450</v>
      </c>
      <c r="D452" s="211">
        <f>D453</f>
        <v>73904</v>
      </c>
      <c r="E452" s="211">
        <f aca="true" t="shared" si="50" ref="E452:J452">E453</f>
        <v>69000</v>
      </c>
      <c r="F452" s="211">
        <f t="shared" si="50"/>
        <v>69000</v>
      </c>
      <c r="G452" s="211">
        <f t="shared" si="50"/>
        <v>0</v>
      </c>
      <c r="H452" s="211">
        <f t="shared" si="50"/>
        <v>69000</v>
      </c>
      <c r="I452" s="211">
        <f t="shared" si="50"/>
        <v>0</v>
      </c>
      <c r="J452" s="211">
        <f t="shared" si="50"/>
        <v>0</v>
      </c>
      <c r="K452" s="25">
        <f t="shared" si="45"/>
        <v>0</v>
      </c>
      <c r="L452" s="204"/>
      <c r="M452" s="204"/>
      <c r="N452" s="204"/>
      <c r="O452" s="65"/>
    </row>
    <row r="453" spans="1:15" ht="15">
      <c r="A453" s="35" t="s">
        <v>156</v>
      </c>
      <c r="B453" s="205">
        <v>5524</v>
      </c>
      <c r="C453" s="34" t="s">
        <v>451</v>
      </c>
      <c r="D453" s="36">
        <v>73904</v>
      </c>
      <c r="E453" s="36">
        <v>69000</v>
      </c>
      <c r="F453" s="36">
        <v>69000</v>
      </c>
      <c r="G453" s="36"/>
      <c r="H453" s="36">
        <v>69000</v>
      </c>
      <c r="I453" s="36"/>
      <c r="J453" s="36"/>
      <c r="K453" s="25">
        <f t="shared" si="45"/>
        <v>0</v>
      </c>
      <c r="L453" s="204"/>
      <c r="M453" s="204"/>
      <c r="N453" s="204"/>
      <c r="O453" s="65"/>
    </row>
    <row r="454" spans="1:15" ht="15">
      <c r="A454" s="209" t="s">
        <v>433</v>
      </c>
      <c r="B454" s="212"/>
      <c r="C454" s="19" t="s">
        <v>439</v>
      </c>
      <c r="D454" s="203">
        <f>SUM(D455+D456)</f>
        <v>71215</v>
      </c>
      <c r="E454" s="203">
        <f aca="true" t="shared" si="51" ref="E454:J454">SUM(E455+E456)</f>
        <v>84595</v>
      </c>
      <c r="F454" s="203">
        <f t="shared" si="51"/>
        <v>84595</v>
      </c>
      <c r="G454" s="203">
        <f t="shared" si="51"/>
        <v>0</v>
      </c>
      <c r="H454" s="203">
        <f t="shared" si="51"/>
        <v>76226</v>
      </c>
      <c r="I454" s="203">
        <f t="shared" si="51"/>
        <v>0</v>
      </c>
      <c r="J454" s="203">
        <f t="shared" si="51"/>
        <v>0</v>
      </c>
      <c r="K454" s="26">
        <f t="shared" si="45"/>
        <v>-8369</v>
      </c>
      <c r="L454" s="204"/>
      <c r="M454" s="204"/>
      <c r="N454" s="204"/>
      <c r="O454" s="65"/>
    </row>
    <row r="455" spans="1:15" ht="15">
      <c r="A455" s="35" t="s">
        <v>433</v>
      </c>
      <c r="B455" s="207" t="s">
        <v>39</v>
      </c>
      <c r="C455" s="207" t="s">
        <v>40</v>
      </c>
      <c r="D455" s="206">
        <v>53225</v>
      </c>
      <c r="E455" s="206">
        <v>63225</v>
      </c>
      <c r="F455" s="206">
        <v>63225</v>
      </c>
      <c r="G455" s="206"/>
      <c r="H455" s="36">
        <v>56970</v>
      </c>
      <c r="I455" s="206"/>
      <c r="J455" s="206"/>
      <c r="K455" s="25">
        <f t="shared" si="45"/>
        <v>-6255</v>
      </c>
      <c r="L455" s="204"/>
      <c r="M455" s="204"/>
      <c r="N455" s="204"/>
      <c r="O455" s="65"/>
    </row>
    <row r="456" spans="1:15" ht="15">
      <c r="A456" s="35" t="s">
        <v>433</v>
      </c>
      <c r="B456" s="207" t="s">
        <v>41</v>
      </c>
      <c r="C456" s="207" t="s">
        <v>345</v>
      </c>
      <c r="D456" s="206">
        <v>17990</v>
      </c>
      <c r="E456" s="206">
        <v>21370</v>
      </c>
      <c r="F456" s="206">
        <v>21370</v>
      </c>
      <c r="G456" s="206"/>
      <c r="H456" s="36">
        <v>19256</v>
      </c>
      <c r="I456" s="206"/>
      <c r="J456" s="206"/>
      <c r="K456" s="25">
        <f t="shared" si="45"/>
        <v>-2114</v>
      </c>
      <c r="L456" s="204"/>
      <c r="M456" s="204"/>
      <c r="N456" s="204"/>
      <c r="O456" s="65"/>
    </row>
    <row r="457" spans="1:15" ht="15">
      <c r="A457" s="209" t="s">
        <v>273</v>
      </c>
      <c r="B457" s="214"/>
      <c r="C457" s="19" t="s">
        <v>442</v>
      </c>
      <c r="D457" s="211">
        <f>SUM(D458:D475)</f>
        <v>319332</v>
      </c>
      <c r="E457" s="211">
        <f aca="true" t="shared" si="52" ref="E457:J457">SUM(E458:E475)</f>
        <v>280227</v>
      </c>
      <c r="F457" s="211">
        <f t="shared" si="52"/>
        <v>423494</v>
      </c>
      <c r="G457" s="211">
        <f t="shared" si="52"/>
        <v>0</v>
      </c>
      <c r="H457" s="211">
        <f t="shared" si="52"/>
        <v>341755</v>
      </c>
      <c r="I457" s="211">
        <f t="shared" si="52"/>
        <v>0</v>
      </c>
      <c r="J457" s="211">
        <f t="shared" si="52"/>
        <v>0</v>
      </c>
      <c r="K457" s="26">
        <f t="shared" si="45"/>
        <v>-81739</v>
      </c>
      <c r="L457" s="204"/>
      <c r="M457" s="204"/>
      <c r="N457" s="204"/>
      <c r="O457" s="65"/>
    </row>
    <row r="458" spans="1:15" ht="15">
      <c r="A458" s="35" t="s">
        <v>273</v>
      </c>
      <c r="B458" s="205">
        <v>1551</v>
      </c>
      <c r="C458" s="34" t="s">
        <v>118</v>
      </c>
      <c r="D458" s="36"/>
      <c r="E458" s="36"/>
      <c r="F458" s="36">
        <v>16299</v>
      </c>
      <c r="G458" s="36"/>
      <c r="H458" s="36">
        <v>8000</v>
      </c>
      <c r="I458" s="36"/>
      <c r="J458" s="36"/>
      <c r="K458" s="25">
        <f t="shared" si="45"/>
        <v>-8299</v>
      </c>
      <c r="L458" s="204"/>
      <c r="M458" s="204">
        <v>8000</v>
      </c>
      <c r="N458" s="204">
        <v>8000</v>
      </c>
      <c r="O458" s="65"/>
    </row>
    <row r="459" spans="1:15" ht="15">
      <c r="A459" s="35" t="s">
        <v>273</v>
      </c>
      <c r="B459" s="207" t="s">
        <v>39</v>
      </c>
      <c r="C459" s="207" t="s">
        <v>40</v>
      </c>
      <c r="D459" s="36">
        <v>108361</v>
      </c>
      <c r="E459" s="36">
        <v>108361</v>
      </c>
      <c r="F459" s="36">
        <v>114577</v>
      </c>
      <c r="G459" s="36"/>
      <c r="H459" s="36">
        <v>127300</v>
      </c>
      <c r="I459" s="36"/>
      <c r="J459" s="36"/>
      <c r="K459" s="25">
        <f t="shared" si="45"/>
        <v>12723</v>
      </c>
      <c r="L459" s="204"/>
      <c r="M459" s="204"/>
      <c r="N459" s="204"/>
      <c r="O459" s="65"/>
    </row>
    <row r="460" spans="1:15" ht="15">
      <c r="A460" s="35" t="s">
        <v>273</v>
      </c>
      <c r="B460" s="207" t="s">
        <v>60</v>
      </c>
      <c r="C460" s="207" t="s">
        <v>61</v>
      </c>
      <c r="D460" s="36"/>
      <c r="E460" s="36"/>
      <c r="F460" s="36"/>
      <c r="G460" s="36"/>
      <c r="H460" s="36"/>
      <c r="I460" s="36"/>
      <c r="J460" s="36"/>
      <c r="K460" s="25">
        <f aca="true" t="shared" si="53" ref="K460:K523">H460-F460</f>
        <v>0</v>
      </c>
      <c r="L460" s="204"/>
      <c r="M460" s="204"/>
      <c r="N460" s="204"/>
      <c r="O460" s="65"/>
    </row>
    <row r="461" spans="1:15" ht="15">
      <c r="A461" s="35" t="s">
        <v>273</v>
      </c>
      <c r="B461" s="207" t="s">
        <v>41</v>
      </c>
      <c r="C461" s="207" t="s">
        <v>345</v>
      </c>
      <c r="D461" s="36">
        <v>35961</v>
      </c>
      <c r="E461" s="36">
        <v>35961</v>
      </c>
      <c r="F461" s="36">
        <v>38062</v>
      </c>
      <c r="G461" s="36"/>
      <c r="H461" s="36">
        <v>43030</v>
      </c>
      <c r="I461" s="36"/>
      <c r="J461" s="36"/>
      <c r="K461" s="25">
        <f t="shared" si="53"/>
        <v>4968</v>
      </c>
      <c r="L461" s="204"/>
      <c r="M461" s="204"/>
      <c r="N461" s="204"/>
      <c r="O461" s="65"/>
    </row>
    <row r="462" spans="1:15" ht="15">
      <c r="A462" s="35" t="s">
        <v>273</v>
      </c>
      <c r="B462" s="34" t="s">
        <v>42</v>
      </c>
      <c r="C462" s="34" t="s">
        <v>43</v>
      </c>
      <c r="D462" s="206">
        <v>4216</v>
      </c>
      <c r="E462" s="206">
        <v>4230</v>
      </c>
      <c r="F462" s="206">
        <v>4230</v>
      </c>
      <c r="G462" s="206"/>
      <c r="H462" s="36">
        <v>4230</v>
      </c>
      <c r="I462" s="206"/>
      <c r="J462" s="206"/>
      <c r="K462" s="25">
        <f t="shared" si="53"/>
        <v>0</v>
      </c>
      <c r="L462" s="204"/>
      <c r="M462" s="204"/>
      <c r="N462" s="204"/>
      <c r="O462" s="65"/>
    </row>
    <row r="463" spans="1:15" ht="15">
      <c r="A463" s="35" t="s">
        <v>273</v>
      </c>
      <c r="B463" s="34" t="s">
        <v>44</v>
      </c>
      <c r="C463" s="34" t="s">
        <v>45</v>
      </c>
      <c r="D463" s="206">
        <v>900</v>
      </c>
      <c r="E463" s="206">
        <v>3700</v>
      </c>
      <c r="F463" s="206">
        <v>3700</v>
      </c>
      <c r="G463" s="206"/>
      <c r="H463" s="36">
        <v>6200</v>
      </c>
      <c r="I463" s="206"/>
      <c r="J463" s="206"/>
      <c r="K463" s="25">
        <f t="shared" si="53"/>
        <v>2500</v>
      </c>
      <c r="L463" s="204"/>
      <c r="M463" s="204"/>
      <c r="N463" s="204"/>
      <c r="O463" s="65"/>
    </row>
    <row r="464" spans="1:15" ht="15">
      <c r="A464" s="35" t="s">
        <v>273</v>
      </c>
      <c r="B464" s="205">
        <v>5502</v>
      </c>
      <c r="C464" s="34" t="s">
        <v>99</v>
      </c>
      <c r="D464" s="206"/>
      <c r="E464" s="206"/>
      <c r="F464" s="206"/>
      <c r="G464" s="206"/>
      <c r="H464" s="36"/>
      <c r="I464" s="206"/>
      <c r="J464" s="206"/>
      <c r="K464" s="25">
        <f t="shared" si="53"/>
        <v>0</v>
      </c>
      <c r="L464" s="204"/>
      <c r="M464" s="204"/>
      <c r="N464" s="204"/>
      <c r="O464" s="65"/>
    </row>
    <row r="465" spans="1:15" ht="15">
      <c r="A465" s="35" t="s">
        <v>273</v>
      </c>
      <c r="B465" s="34" t="s">
        <v>46</v>
      </c>
      <c r="C465" s="34" t="s">
        <v>47</v>
      </c>
      <c r="D465" s="206">
        <v>4779</v>
      </c>
      <c r="E465" s="206">
        <v>5000</v>
      </c>
      <c r="F465" s="206">
        <v>8000</v>
      </c>
      <c r="G465" s="206"/>
      <c r="H465" s="36">
        <v>5000</v>
      </c>
      <c r="I465" s="206"/>
      <c r="J465" s="206"/>
      <c r="K465" s="25">
        <f t="shared" si="53"/>
        <v>-3000</v>
      </c>
      <c r="L465" s="204"/>
      <c r="M465" s="204"/>
      <c r="N465" s="204"/>
      <c r="O465" s="65"/>
    </row>
    <row r="466" spans="1:15" ht="15">
      <c r="A466" s="35" t="s">
        <v>273</v>
      </c>
      <c r="B466" s="34" t="s">
        <v>64</v>
      </c>
      <c r="C466" s="34" t="s">
        <v>65</v>
      </c>
      <c r="D466" s="206">
        <v>71606</v>
      </c>
      <c r="E466" s="206">
        <v>75000</v>
      </c>
      <c r="F466" s="206">
        <v>75000</v>
      </c>
      <c r="G466" s="206"/>
      <c r="H466" s="36">
        <v>76000</v>
      </c>
      <c r="I466" s="206"/>
      <c r="J466" s="206"/>
      <c r="K466" s="25">
        <f t="shared" si="53"/>
        <v>1000</v>
      </c>
      <c r="L466" s="204"/>
      <c r="M466" s="204"/>
      <c r="N466" s="204"/>
      <c r="O466" s="65"/>
    </row>
    <row r="467" spans="1:15" ht="15">
      <c r="A467" s="35" t="s">
        <v>273</v>
      </c>
      <c r="B467" s="34" t="s">
        <v>81</v>
      </c>
      <c r="C467" s="34" t="s">
        <v>82</v>
      </c>
      <c r="D467" s="206"/>
      <c r="E467" s="206"/>
      <c r="F467" s="206"/>
      <c r="G467" s="206"/>
      <c r="H467" s="36"/>
      <c r="I467" s="206"/>
      <c r="J467" s="206"/>
      <c r="K467" s="25">
        <f t="shared" si="53"/>
        <v>0</v>
      </c>
      <c r="L467" s="204"/>
      <c r="M467" s="204"/>
      <c r="N467" s="204"/>
      <c r="O467" s="65"/>
    </row>
    <row r="468" spans="1:15" ht="15">
      <c r="A468" s="35" t="s">
        <v>273</v>
      </c>
      <c r="B468" s="34" t="s">
        <v>49</v>
      </c>
      <c r="C468" s="34" t="s">
        <v>343</v>
      </c>
      <c r="D468" s="206">
        <v>960</v>
      </c>
      <c r="E468" s="206">
        <v>2600</v>
      </c>
      <c r="F468" s="206">
        <v>2600</v>
      </c>
      <c r="G468" s="206"/>
      <c r="H468" s="36">
        <v>4060</v>
      </c>
      <c r="I468" s="206"/>
      <c r="J468" s="206"/>
      <c r="K468" s="25">
        <f t="shared" si="53"/>
        <v>1460</v>
      </c>
      <c r="L468" s="204"/>
      <c r="M468" s="204"/>
      <c r="N468" s="204"/>
      <c r="O468" s="65"/>
    </row>
    <row r="469" spans="1:15" ht="15">
      <c r="A469" s="35" t="s">
        <v>273</v>
      </c>
      <c r="B469" s="34" t="s">
        <v>50</v>
      </c>
      <c r="C469" s="34" t="s">
        <v>51</v>
      </c>
      <c r="D469" s="206">
        <v>18113</v>
      </c>
      <c r="E469" s="206">
        <v>11500</v>
      </c>
      <c r="F469" s="206">
        <v>11500</v>
      </c>
      <c r="G469" s="206"/>
      <c r="H469" s="36">
        <v>11280</v>
      </c>
      <c r="I469" s="206"/>
      <c r="J469" s="206"/>
      <c r="K469" s="25">
        <f t="shared" si="53"/>
        <v>-220</v>
      </c>
      <c r="L469" s="204"/>
      <c r="M469" s="204"/>
      <c r="N469" s="204"/>
      <c r="O469" s="65"/>
    </row>
    <row r="470" spans="1:15" ht="15">
      <c r="A470" s="35" t="s">
        <v>273</v>
      </c>
      <c r="B470" s="34" t="s">
        <v>52</v>
      </c>
      <c r="C470" s="34" t="s">
        <v>344</v>
      </c>
      <c r="D470" s="206">
        <v>3482</v>
      </c>
      <c r="E470" s="206">
        <v>2000</v>
      </c>
      <c r="F470" s="206">
        <v>2000</v>
      </c>
      <c r="G470" s="206"/>
      <c r="H470" s="36">
        <v>21400</v>
      </c>
      <c r="I470" s="206"/>
      <c r="J470" s="206"/>
      <c r="K470" s="25">
        <f t="shared" si="53"/>
        <v>19400</v>
      </c>
      <c r="L470" s="204"/>
      <c r="M470" s="204">
        <v>20000</v>
      </c>
      <c r="N470" s="204">
        <v>20000</v>
      </c>
      <c r="O470" s="65"/>
    </row>
    <row r="471" spans="1:15" ht="15">
      <c r="A471" s="35" t="s">
        <v>273</v>
      </c>
      <c r="B471" s="34" t="s">
        <v>115</v>
      </c>
      <c r="C471" s="34" t="s">
        <v>116</v>
      </c>
      <c r="D471" s="206">
        <v>0</v>
      </c>
      <c r="E471" s="206">
        <v>0</v>
      </c>
      <c r="F471" s="206">
        <v>13493</v>
      </c>
      <c r="G471" s="206"/>
      <c r="H471" s="36"/>
      <c r="I471" s="206"/>
      <c r="J471" s="206"/>
      <c r="K471" s="25">
        <f t="shared" si="53"/>
        <v>-13493</v>
      </c>
      <c r="L471" s="204"/>
      <c r="M471" s="204"/>
      <c r="N471" s="204"/>
      <c r="O471" s="65"/>
    </row>
    <row r="472" spans="1:15" ht="15">
      <c r="A472" s="35" t="s">
        <v>273</v>
      </c>
      <c r="B472" s="34" t="s">
        <v>66</v>
      </c>
      <c r="C472" s="34" t="s">
        <v>67</v>
      </c>
      <c r="D472" s="206">
        <v>1850</v>
      </c>
      <c r="E472" s="206">
        <v>2000</v>
      </c>
      <c r="F472" s="206">
        <v>2000</v>
      </c>
      <c r="G472" s="206"/>
      <c r="H472" s="36">
        <v>2000</v>
      </c>
      <c r="I472" s="206"/>
      <c r="J472" s="206"/>
      <c r="K472" s="25">
        <f t="shared" si="53"/>
        <v>0</v>
      </c>
      <c r="L472" s="204"/>
      <c r="M472" s="204"/>
      <c r="N472" s="204"/>
      <c r="O472" s="65"/>
    </row>
    <row r="473" spans="1:15" ht="15">
      <c r="A473" s="35" t="s">
        <v>273</v>
      </c>
      <c r="B473" s="34" t="s">
        <v>108</v>
      </c>
      <c r="C473" s="34" t="s">
        <v>109</v>
      </c>
      <c r="D473" s="206">
        <v>37915</v>
      </c>
      <c r="E473" s="206">
        <v>11525</v>
      </c>
      <c r="F473" s="206">
        <v>113683</v>
      </c>
      <c r="G473" s="206"/>
      <c r="H473" s="36">
        <v>11525</v>
      </c>
      <c r="I473" s="206"/>
      <c r="J473" s="206"/>
      <c r="K473" s="25">
        <f t="shared" si="53"/>
        <v>-102158</v>
      </c>
      <c r="L473" s="204"/>
      <c r="M473" s="204"/>
      <c r="N473" s="204"/>
      <c r="O473" s="65"/>
    </row>
    <row r="474" spans="1:15" ht="15">
      <c r="A474" s="35" t="s">
        <v>273</v>
      </c>
      <c r="B474" s="34" t="s">
        <v>53</v>
      </c>
      <c r="C474" s="34" t="s">
        <v>54</v>
      </c>
      <c r="D474" s="206">
        <v>26764</v>
      </c>
      <c r="E474" s="206">
        <v>14750</v>
      </c>
      <c r="F474" s="206">
        <v>14750</v>
      </c>
      <c r="G474" s="206"/>
      <c r="H474" s="36">
        <v>17900</v>
      </c>
      <c r="I474" s="206"/>
      <c r="J474" s="206"/>
      <c r="K474" s="25">
        <f t="shared" si="53"/>
        <v>3150</v>
      </c>
      <c r="L474" s="204"/>
      <c r="M474" s="204"/>
      <c r="N474" s="204"/>
      <c r="O474" s="65"/>
    </row>
    <row r="475" spans="1:15" ht="15">
      <c r="A475" s="35" t="s">
        <v>273</v>
      </c>
      <c r="B475" s="205">
        <v>5540</v>
      </c>
      <c r="C475" s="34" t="s">
        <v>487</v>
      </c>
      <c r="D475" s="206">
        <v>4425</v>
      </c>
      <c r="E475" s="206">
        <v>3600</v>
      </c>
      <c r="F475" s="206">
        <v>3600</v>
      </c>
      <c r="G475" s="206"/>
      <c r="H475" s="36">
        <v>3830</v>
      </c>
      <c r="I475" s="206"/>
      <c r="J475" s="206"/>
      <c r="K475" s="25">
        <f t="shared" si="53"/>
        <v>230</v>
      </c>
      <c r="L475" s="204"/>
      <c r="M475" s="204"/>
      <c r="N475" s="204"/>
      <c r="O475" s="65"/>
    </row>
    <row r="476" spans="1:15" ht="15">
      <c r="A476" s="209" t="s">
        <v>273</v>
      </c>
      <c r="B476" s="220"/>
      <c r="C476" s="19" t="s">
        <v>443</v>
      </c>
      <c r="D476" s="203">
        <f aca="true" t="shared" si="54" ref="D476:J476">D477</f>
        <v>30956</v>
      </c>
      <c r="E476" s="203">
        <f t="shared" si="54"/>
        <v>34800</v>
      </c>
      <c r="F476" s="203">
        <f t="shared" si="54"/>
        <v>34800</v>
      </c>
      <c r="G476" s="203">
        <f t="shared" si="54"/>
        <v>0</v>
      </c>
      <c r="H476" s="203">
        <f t="shared" si="54"/>
        <v>34800</v>
      </c>
      <c r="I476" s="203">
        <f t="shared" si="54"/>
        <v>0</v>
      </c>
      <c r="J476" s="203">
        <f t="shared" si="54"/>
        <v>0</v>
      </c>
      <c r="K476" s="26">
        <f t="shared" si="53"/>
        <v>0</v>
      </c>
      <c r="L476" s="204"/>
      <c r="M476" s="204"/>
      <c r="N476" s="204"/>
      <c r="O476" s="65"/>
    </row>
    <row r="477" spans="1:15" ht="15">
      <c r="A477" s="35" t="s">
        <v>273</v>
      </c>
      <c r="B477" s="205">
        <v>5524</v>
      </c>
      <c r="C477" s="34" t="s">
        <v>274</v>
      </c>
      <c r="D477" s="206">
        <v>30956</v>
      </c>
      <c r="E477" s="206">
        <v>34800</v>
      </c>
      <c r="F477" s="206">
        <v>34800</v>
      </c>
      <c r="G477" s="206"/>
      <c r="H477" s="206">
        <v>34800</v>
      </c>
      <c r="I477" s="206"/>
      <c r="J477" s="206"/>
      <c r="K477" s="25">
        <f t="shared" si="53"/>
        <v>0</v>
      </c>
      <c r="L477" s="204"/>
      <c r="M477" s="204"/>
      <c r="N477" s="204"/>
      <c r="O477" s="65"/>
    </row>
    <row r="478" spans="1:15" ht="15">
      <c r="A478" s="209" t="s">
        <v>320</v>
      </c>
      <c r="B478" s="220"/>
      <c r="C478" s="212" t="s">
        <v>321</v>
      </c>
      <c r="D478" s="211">
        <f aca="true" t="shared" si="55" ref="D478:J480">D479</f>
        <v>7276</v>
      </c>
      <c r="E478" s="211">
        <f t="shared" si="55"/>
        <v>7400</v>
      </c>
      <c r="F478" s="211">
        <f t="shared" si="55"/>
        <v>7400</v>
      </c>
      <c r="G478" s="211">
        <f t="shared" si="55"/>
        <v>0</v>
      </c>
      <c r="H478" s="211">
        <f t="shared" si="55"/>
        <v>7400</v>
      </c>
      <c r="I478" s="211">
        <f t="shared" si="55"/>
        <v>0</v>
      </c>
      <c r="J478" s="211">
        <f t="shared" si="55"/>
        <v>0</v>
      </c>
      <c r="K478" s="26">
        <f t="shared" si="53"/>
        <v>0</v>
      </c>
      <c r="L478" s="204"/>
      <c r="M478" s="204"/>
      <c r="N478" s="204"/>
      <c r="O478" s="65"/>
    </row>
    <row r="479" spans="1:15" ht="15">
      <c r="A479" s="35" t="s">
        <v>320</v>
      </c>
      <c r="B479" s="205">
        <v>5524</v>
      </c>
      <c r="C479" s="34" t="s">
        <v>274</v>
      </c>
      <c r="D479" s="36">
        <v>7276</v>
      </c>
      <c r="E479" s="36">
        <v>7400</v>
      </c>
      <c r="F479" s="36">
        <v>7400</v>
      </c>
      <c r="G479" s="36"/>
      <c r="H479" s="36">
        <v>7400</v>
      </c>
      <c r="I479" s="36"/>
      <c r="J479" s="36"/>
      <c r="K479" s="25">
        <f t="shared" si="53"/>
        <v>0</v>
      </c>
      <c r="L479" s="204"/>
      <c r="M479" s="204"/>
      <c r="N479" s="204"/>
      <c r="O479" s="65"/>
    </row>
    <row r="480" spans="1:15" ht="15">
      <c r="A480" s="209" t="s">
        <v>438</v>
      </c>
      <c r="B480" s="220"/>
      <c r="C480" s="212" t="s">
        <v>480</v>
      </c>
      <c r="D480" s="211">
        <f t="shared" si="55"/>
        <v>0</v>
      </c>
      <c r="E480" s="211">
        <f t="shared" si="55"/>
        <v>500</v>
      </c>
      <c r="F480" s="211">
        <f t="shared" si="55"/>
        <v>500</v>
      </c>
      <c r="G480" s="211">
        <f t="shared" si="55"/>
        <v>0</v>
      </c>
      <c r="H480" s="211">
        <f t="shared" si="55"/>
        <v>500</v>
      </c>
      <c r="I480" s="211">
        <f t="shared" si="55"/>
        <v>0</v>
      </c>
      <c r="J480" s="211">
        <f t="shared" si="55"/>
        <v>0</v>
      </c>
      <c r="K480" s="26">
        <f t="shared" si="53"/>
        <v>0</v>
      </c>
      <c r="L480" s="204"/>
      <c r="M480" s="204"/>
      <c r="N480" s="204"/>
      <c r="O480" s="65"/>
    </row>
    <row r="481" spans="1:15" ht="15">
      <c r="A481" s="35" t="s">
        <v>438</v>
      </c>
      <c r="B481" s="205">
        <v>5524</v>
      </c>
      <c r="C481" s="34" t="s">
        <v>274</v>
      </c>
      <c r="D481" s="36"/>
      <c r="E481" s="36">
        <v>500</v>
      </c>
      <c r="F481" s="36">
        <v>500</v>
      </c>
      <c r="G481" s="36"/>
      <c r="H481" s="36">
        <v>500</v>
      </c>
      <c r="I481" s="36"/>
      <c r="J481" s="36"/>
      <c r="K481" s="25">
        <f t="shared" si="53"/>
        <v>0</v>
      </c>
      <c r="L481" s="204"/>
      <c r="M481" s="204"/>
      <c r="N481" s="204"/>
      <c r="O481" s="65"/>
    </row>
    <row r="482" spans="1:15" ht="15">
      <c r="A482" s="209" t="s">
        <v>353</v>
      </c>
      <c r="B482" s="214"/>
      <c r="C482" s="19" t="s">
        <v>458</v>
      </c>
      <c r="D482" s="211">
        <f aca="true" t="shared" si="56" ref="D482:J482">SUM(D483:D500)</f>
        <v>135182</v>
      </c>
      <c r="E482" s="211">
        <f t="shared" si="56"/>
        <v>126164</v>
      </c>
      <c r="F482" s="211">
        <f t="shared" si="56"/>
        <v>130584</v>
      </c>
      <c r="G482" s="211">
        <f t="shared" si="56"/>
        <v>0</v>
      </c>
      <c r="H482" s="211">
        <f t="shared" si="56"/>
        <v>312155</v>
      </c>
      <c r="I482" s="211">
        <f t="shared" si="56"/>
        <v>0</v>
      </c>
      <c r="J482" s="211">
        <f t="shared" si="56"/>
        <v>0</v>
      </c>
      <c r="K482" s="26">
        <f t="shared" si="53"/>
        <v>181571</v>
      </c>
      <c r="L482" s="204"/>
      <c r="M482" s="204"/>
      <c r="N482" s="204"/>
      <c r="O482" s="65"/>
    </row>
    <row r="483" spans="1:15" ht="15">
      <c r="A483" s="35" t="s">
        <v>353</v>
      </c>
      <c r="B483" s="205">
        <v>1551</v>
      </c>
      <c r="C483" s="34" t="s">
        <v>118</v>
      </c>
      <c r="D483" s="36"/>
      <c r="E483" s="36"/>
      <c r="F483" s="36"/>
      <c r="G483" s="36"/>
      <c r="H483" s="36">
        <v>150000</v>
      </c>
      <c r="I483" s="36"/>
      <c r="J483" s="36"/>
      <c r="K483" s="25">
        <f t="shared" si="53"/>
        <v>150000</v>
      </c>
      <c r="L483" s="204"/>
      <c r="M483" s="204">
        <v>150000</v>
      </c>
      <c r="N483" s="204">
        <v>150000</v>
      </c>
      <c r="O483" s="65"/>
    </row>
    <row r="484" spans="1:15" ht="15">
      <c r="A484" s="35" t="s">
        <v>353</v>
      </c>
      <c r="B484" s="205">
        <v>4500</v>
      </c>
      <c r="C484" s="34" t="s">
        <v>56</v>
      </c>
      <c r="D484" s="36">
        <v>184</v>
      </c>
      <c r="E484" s="36">
        <v>184</v>
      </c>
      <c r="F484" s="36">
        <v>184</v>
      </c>
      <c r="G484" s="36"/>
      <c r="H484" s="36"/>
      <c r="I484" s="36"/>
      <c r="J484" s="36"/>
      <c r="K484" s="25">
        <f t="shared" si="53"/>
        <v>-184</v>
      </c>
      <c r="L484" s="225"/>
      <c r="M484" s="204"/>
      <c r="N484" s="204"/>
      <c r="O484" s="65"/>
    </row>
    <row r="485" spans="1:15" ht="15">
      <c r="A485" s="35" t="s">
        <v>353</v>
      </c>
      <c r="B485" s="207" t="s">
        <v>39</v>
      </c>
      <c r="C485" s="207" t="s">
        <v>40</v>
      </c>
      <c r="D485" s="36">
        <v>91840</v>
      </c>
      <c r="E485" s="36">
        <v>85250</v>
      </c>
      <c r="F485" s="36">
        <v>85250</v>
      </c>
      <c r="G485" s="36"/>
      <c r="H485" s="36">
        <v>110555</v>
      </c>
      <c r="I485" s="36"/>
      <c r="J485" s="36"/>
      <c r="K485" s="25">
        <f t="shared" si="53"/>
        <v>25305</v>
      </c>
      <c r="L485" s="225"/>
      <c r="M485" s="204"/>
      <c r="N485" s="204"/>
      <c r="O485" s="65"/>
    </row>
    <row r="486" spans="1:15" ht="15">
      <c r="A486" s="35" t="s">
        <v>353</v>
      </c>
      <c r="B486" s="207" t="s">
        <v>60</v>
      </c>
      <c r="C486" s="207" t="s">
        <v>61</v>
      </c>
      <c r="D486" s="36"/>
      <c r="E486" s="36"/>
      <c r="F486" s="36"/>
      <c r="G486" s="36"/>
      <c r="H486" s="36"/>
      <c r="I486" s="36"/>
      <c r="J486" s="36"/>
      <c r="K486" s="25">
        <f t="shared" si="53"/>
        <v>0</v>
      </c>
      <c r="L486" s="183"/>
      <c r="M486" s="204"/>
      <c r="N486" s="204"/>
      <c r="O486" s="65"/>
    </row>
    <row r="487" spans="1:15" ht="15">
      <c r="A487" s="35" t="s">
        <v>353</v>
      </c>
      <c r="B487" s="207" t="s">
        <v>41</v>
      </c>
      <c r="C487" s="207" t="s">
        <v>345</v>
      </c>
      <c r="D487" s="36">
        <v>31178</v>
      </c>
      <c r="E487" s="36">
        <v>28750</v>
      </c>
      <c r="F487" s="36">
        <v>28750</v>
      </c>
      <c r="G487" s="36"/>
      <c r="H487" s="36">
        <v>37370</v>
      </c>
      <c r="I487" s="36"/>
      <c r="J487" s="36"/>
      <c r="K487" s="25">
        <f t="shared" si="53"/>
        <v>8620</v>
      </c>
      <c r="L487" s="183"/>
      <c r="M487" s="204"/>
      <c r="N487" s="204"/>
      <c r="O487" s="65"/>
    </row>
    <row r="488" spans="1:15" ht="15">
      <c r="A488" s="35" t="s">
        <v>353</v>
      </c>
      <c r="B488" s="34" t="s">
        <v>42</v>
      </c>
      <c r="C488" s="34" t="s">
        <v>43</v>
      </c>
      <c r="D488" s="206">
        <v>313</v>
      </c>
      <c r="E488" s="206">
        <v>313</v>
      </c>
      <c r="F488" s="206">
        <v>313</v>
      </c>
      <c r="G488" s="206"/>
      <c r="H488" s="36">
        <v>400</v>
      </c>
      <c r="I488" s="206"/>
      <c r="J488" s="206"/>
      <c r="K488" s="25">
        <f t="shared" si="53"/>
        <v>87</v>
      </c>
      <c r="L488" s="183"/>
      <c r="M488" s="204"/>
      <c r="N488" s="204"/>
      <c r="O488" s="65"/>
    </row>
    <row r="489" spans="1:15" ht="15">
      <c r="A489" s="35" t="s">
        <v>353</v>
      </c>
      <c r="B489" s="34" t="s">
        <v>44</v>
      </c>
      <c r="C489" s="34" t="s">
        <v>45</v>
      </c>
      <c r="D489" s="206">
        <v>189</v>
      </c>
      <c r="E489" s="206">
        <v>189</v>
      </c>
      <c r="F489" s="206">
        <v>189</v>
      </c>
      <c r="G489" s="206"/>
      <c r="H489" s="36">
        <v>500</v>
      </c>
      <c r="I489" s="206"/>
      <c r="J489" s="206"/>
      <c r="K489" s="25">
        <f t="shared" si="53"/>
        <v>311</v>
      </c>
      <c r="L489" s="183"/>
      <c r="M489" s="204"/>
      <c r="N489" s="204"/>
      <c r="O489" s="65"/>
    </row>
    <row r="490" spans="1:15" ht="15">
      <c r="A490" s="35" t="s">
        <v>353</v>
      </c>
      <c r="B490" s="205">
        <v>5502</v>
      </c>
      <c r="C490" s="34" t="s">
        <v>99</v>
      </c>
      <c r="D490" s="206"/>
      <c r="E490" s="206"/>
      <c r="F490" s="206"/>
      <c r="G490" s="206"/>
      <c r="H490" s="36"/>
      <c r="I490" s="206"/>
      <c r="J490" s="206"/>
      <c r="K490" s="25">
        <f t="shared" si="53"/>
        <v>0</v>
      </c>
      <c r="L490" s="226"/>
      <c r="M490" s="204"/>
      <c r="N490" s="204"/>
      <c r="O490" s="65"/>
    </row>
    <row r="491" spans="1:15" ht="15">
      <c r="A491" s="35" t="s">
        <v>353</v>
      </c>
      <c r="B491" s="34" t="s">
        <v>46</v>
      </c>
      <c r="C491" s="34" t="s">
        <v>47</v>
      </c>
      <c r="D491" s="206">
        <v>465</v>
      </c>
      <c r="E491" s="206">
        <v>465</v>
      </c>
      <c r="F491" s="206">
        <v>465</v>
      </c>
      <c r="G491" s="206"/>
      <c r="H491" s="36">
        <v>750</v>
      </c>
      <c r="I491" s="206"/>
      <c r="J491" s="206"/>
      <c r="K491" s="25">
        <f t="shared" si="53"/>
        <v>285</v>
      </c>
      <c r="L491" s="226"/>
      <c r="M491" s="204"/>
      <c r="N491" s="204"/>
      <c r="O491" s="65"/>
    </row>
    <row r="492" spans="1:15" ht="15">
      <c r="A492" s="35" t="s">
        <v>353</v>
      </c>
      <c r="B492" s="34" t="s">
        <v>64</v>
      </c>
      <c r="C492" s="34" t="s">
        <v>65</v>
      </c>
      <c r="D492" s="206">
        <v>5742</v>
      </c>
      <c r="E492" s="206">
        <v>5742</v>
      </c>
      <c r="F492" s="206">
        <v>5742</v>
      </c>
      <c r="G492" s="206"/>
      <c r="H492" s="36">
        <v>5180</v>
      </c>
      <c r="I492" s="206"/>
      <c r="J492" s="206"/>
      <c r="K492" s="25">
        <f t="shared" si="53"/>
        <v>-562</v>
      </c>
      <c r="L492" s="226"/>
      <c r="M492" s="204"/>
      <c r="N492" s="204"/>
      <c r="O492" s="65"/>
    </row>
    <row r="493" spans="1:15" ht="15">
      <c r="A493" s="35" t="s">
        <v>353</v>
      </c>
      <c r="B493" s="34" t="s">
        <v>81</v>
      </c>
      <c r="C493" s="34" t="s">
        <v>82</v>
      </c>
      <c r="D493" s="206"/>
      <c r="E493" s="206"/>
      <c r="F493" s="206"/>
      <c r="G493" s="206"/>
      <c r="H493" s="36">
        <v>160</v>
      </c>
      <c r="I493" s="206"/>
      <c r="J493" s="206"/>
      <c r="K493" s="25">
        <f t="shared" si="53"/>
        <v>160</v>
      </c>
      <c r="L493" s="226"/>
      <c r="M493" s="204"/>
      <c r="N493" s="204"/>
      <c r="O493" s="65"/>
    </row>
    <row r="494" spans="1:15" ht="15">
      <c r="A494" s="35" t="s">
        <v>353</v>
      </c>
      <c r="B494" s="34" t="s">
        <v>49</v>
      </c>
      <c r="C494" s="34" t="s">
        <v>343</v>
      </c>
      <c r="D494" s="206">
        <v>36</v>
      </c>
      <c r="E494" s="206">
        <v>36</v>
      </c>
      <c r="F494" s="206">
        <v>36</v>
      </c>
      <c r="G494" s="206"/>
      <c r="H494" s="36">
        <v>500</v>
      </c>
      <c r="I494" s="206"/>
      <c r="J494" s="206"/>
      <c r="K494" s="25">
        <f t="shared" si="53"/>
        <v>464</v>
      </c>
      <c r="L494" s="226"/>
      <c r="M494" s="204"/>
      <c r="N494" s="204"/>
      <c r="O494" s="65"/>
    </row>
    <row r="495" spans="1:15" ht="15">
      <c r="A495" s="35" t="s">
        <v>353</v>
      </c>
      <c r="B495" s="34" t="s">
        <v>50</v>
      </c>
      <c r="C495" s="34" t="s">
        <v>51</v>
      </c>
      <c r="D495" s="206">
        <v>1098</v>
      </c>
      <c r="E495" s="206">
        <v>1098</v>
      </c>
      <c r="F495" s="206">
        <v>1098</v>
      </c>
      <c r="G495" s="206"/>
      <c r="H495" s="36">
        <v>1280</v>
      </c>
      <c r="I495" s="206"/>
      <c r="J495" s="206"/>
      <c r="K495" s="25">
        <f t="shared" si="53"/>
        <v>182</v>
      </c>
      <c r="L495" s="226"/>
      <c r="M495" s="204"/>
      <c r="N495" s="204"/>
      <c r="O495" s="65"/>
    </row>
    <row r="496" spans="1:15" ht="15">
      <c r="A496" s="35" t="s">
        <v>353</v>
      </c>
      <c r="B496" s="34" t="s">
        <v>52</v>
      </c>
      <c r="C496" s="34" t="s">
        <v>344</v>
      </c>
      <c r="D496" s="206">
        <v>1688</v>
      </c>
      <c r="E496" s="206">
        <v>1688</v>
      </c>
      <c r="F496" s="206">
        <v>1688</v>
      </c>
      <c r="G496" s="206"/>
      <c r="H496" s="36">
        <v>1700</v>
      </c>
      <c r="I496" s="206"/>
      <c r="J496" s="206"/>
      <c r="K496" s="25">
        <f t="shared" si="53"/>
        <v>12</v>
      </c>
      <c r="L496" s="226"/>
      <c r="M496" s="204"/>
      <c r="N496" s="204"/>
      <c r="O496" s="65"/>
    </row>
    <row r="497" spans="1:15" ht="15">
      <c r="A497" s="35" t="s">
        <v>353</v>
      </c>
      <c r="B497" s="34" t="s">
        <v>115</v>
      </c>
      <c r="C497" s="34" t="s">
        <v>116</v>
      </c>
      <c r="D497" s="206"/>
      <c r="E497" s="206"/>
      <c r="F497" s="206"/>
      <c r="G497" s="206"/>
      <c r="H497" s="36">
        <v>80</v>
      </c>
      <c r="I497" s="206"/>
      <c r="J497" s="206"/>
      <c r="K497" s="25">
        <f t="shared" si="53"/>
        <v>80</v>
      </c>
      <c r="L497" s="226"/>
      <c r="M497" s="204"/>
      <c r="N497" s="204"/>
      <c r="O497" s="65"/>
    </row>
    <row r="498" spans="1:15" ht="15">
      <c r="A498" s="35" t="s">
        <v>353</v>
      </c>
      <c r="B498" s="34" t="s">
        <v>66</v>
      </c>
      <c r="C498" s="34" t="s">
        <v>67</v>
      </c>
      <c r="D498" s="206">
        <v>154</v>
      </c>
      <c r="E498" s="206">
        <v>154</v>
      </c>
      <c r="F498" s="206">
        <v>154</v>
      </c>
      <c r="G498" s="206"/>
      <c r="H498" s="36">
        <v>130</v>
      </c>
      <c r="I498" s="206"/>
      <c r="J498" s="206"/>
      <c r="K498" s="25">
        <f t="shared" si="53"/>
        <v>-24</v>
      </c>
      <c r="L498" s="226"/>
      <c r="M498" s="204"/>
      <c r="N498" s="204"/>
      <c r="O498" s="65"/>
    </row>
    <row r="499" spans="1:15" ht="15">
      <c r="A499" s="35" t="s">
        <v>353</v>
      </c>
      <c r="B499" s="34" t="s">
        <v>108</v>
      </c>
      <c r="C499" s="34" t="s">
        <v>109</v>
      </c>
      <c r="D499" s="206">
        <v>270</v>
      </c>
      <c r="E499" s="206">
        <v>270</v>
      </c>
      <c r="F499" s="206">
        <v>4690</v>
      </c>
      <c r="G499" s="206"/>
      <c r="H499" s="36">
        <v>2250</v>
      </c>
      <c r="I499" s="206"/>
      <c r="J499" s="206"/>
      <c r="K499" s="25">
        <f t="shared" si="53"/>
        <v>-2440</v>
      </c>
      <c r="L499" s="226"/>
      <c r="M499" s="204"/>
      <c r="N499" s="204"/>
      <c r="O499" s="65"/>
    </row>
    <row r="500" spans="1:15" ht="15">
      <c r="A500" s="35" t="s">
        <v>353</v>
      </c>
      <c r="B500" s="34" t="s">
        <v>53</v>
      </c>
      <c r="C500" s="34" t="s">
        <v>54</v>
      </c>
      <c r="D500" s="206">
        <v>2025</v>
      </c>
      <c r="E500" s="206">
        <v>2025</v>
      </c>
      <c r="F500" s="206">
        <v>2025</v>
      </c>
      <c r="G500" s="206"/>
      <c r="H500" s="36">
        <v>1300</v>
      </c>
      <c r="I500" s="206"/>
      <c r="J500" s="206"/>
      <c r="K500" s="25">
        <f t="shared" si="53"/>
        <v>-725</v>
      </c>
      <c r="L500" s="226"/>
      <c r="M500" s="204"/>
      <c r="N500" s="204"/>
      <c r="O500" s="65"/>
    </row>
    <row r="501" spans="1:15" ht="15">
      <c r="A501" s="209" t="s">
        <v>353</v>
      </c>
      <c r="B501" s="220"/>
      <c r="C501" s="212" t="s">
        <v>457</v>
      </c>
      <c r="D501" s="211">
        <f>SUM(D502:D503)</f>
        <v>35302</v>
      </c>
      <c r="E501" s="211">
        <f aca="true" t="shared" si="57" ref="E501:J501">SUM(E502:E503)</f>
        <v>133229</v>
      </c>
      <c r="F501" s="211">
        <f t="shared" si="57"/>
        <v>5000</v>
      </c>
      <c r="G501" s="211">
        <f t="shared" si="57"/>
        <v>0</v>
      </c>
      <c r="H501" s="211">
        <f t="shared" si="57"/>
        <v>0</v>
      </c>
      <c r="I501" s="211">
        <f t="shared" si="57"/>
        <v>0</v>
      </c>
      <c r="J501" s="211">
        <f t="shared" si="57"/>
        <v>0</v>
      </c>
      <c r="K501" s="26">
        <f t="shared" si="53"/>
        <v>-5000</v>
      </c>
      <c r="L501" s="226"/>
      <c r="M501" s="204"/>
      <c r="N501" s="204"/>
      <c r="O501" s="65"/>
    </row>
    <row r="502" spans="1:15" ht="15">
      <c r="A502" s="35" t="s">
        <v>353</v>
      </c>
      <c r="B502" s="34" t="s">
        <v>108</v>
      </c>
      <c r="C502" s="34" t="s">
        <v>109</v>
      </c>
      <c r="D502" s="36">
        <v>35302</v>
      </c>
      <c r="E502" s="36">
        <v>133229</v>
      </c>
      <c r="F502" s="36">
        <v>5000</v>
      </c>
      <c r="G502" s="36"/>
      <c r="H502" s="36"/>
      <c r="I502" s="36"/>
      <c r="J502" s="36"/>
      <c r="K502" s="25">
        <f t="shared" si="53"/>
        <v>-5000</v>
      </c>
      <c r="L502" s="226"/>
      <c r="M502" s="204"/>
      <c r="N502" s="204"/>
      <c r="O502" s="65"/>
    </row>
    <row r="503" spans="1:15" ht="15">
      <c r="A503" s="35" t="s">
        <v>353</v>
      </c>
      <c r="B503" s="34" t="s">
        <v>53</v>
      </c>
      <c r="C503" s="34" t="s">
        <v>54</v>
      </c>
      <c r="D503" s="36"/>
      <c r="E503" s="36"/>
      <c r="F503" s="36"/>
      <c r="G503" s="36"/>
      <c r="H503" s="36"/>
      <c r="I503" s="36"/>
      <c r="J503" s="36"/>
      <c r="K503" s="25">
        <f t="shared" si="53"/>
        <v>0</v>
      </c>
      <c r="L503" s="225"/>
      <c r="M503" s="204"/>
      <c r="N503" s="204"/>
      <c r="O503" s="65"/>
    </row>
    <row r="504" spans="1:15" ht="15">
      <c r="A504" s="209" t="s">
        <v>353</v>
      </c>
      <c r="B504" s="220"/>
      <c r="C504" s="212" t="s">
        <v>488</v>
      </c>
      <c r="D504" s="211">
        <f aca="true" t="shared" si="58" ref="D504:J504">D505</f>
        <v>34990</v>
      </c>
      <c r="E504" s="211">
        <f t="shared" si="58"/>
        <v>60000</v>
      </c>
      <c r="F504" s="211">
        <f t="shared" si="58"/>
        <v>60000</v>
      </c>
      <c r="G504" s="211">
        <f t="shared" si="58"/>
        <v>0</v>
      </c>
      <c r="H504" s="211">
        <f t="shared" si="58"/>
        <v>60000</v>
      </c>
      <c r="I504" s="211">
        <f t="shared" si="58"/>
        <v>0</v>
      </c>
      <c r="J504" s="211">
        <f t="shared" si="58"/>
        <v>0</v>
      </c>
      <c r="K504" s="26">
        <f t="shared" si="53"/>
        <v>0</v>
      </c>
      <c r="L504" s="225"/>
      <c r="M504" s="204"/>
      <c r="N504" s="204"/>
      <c r="O504" s="65"/>
    </row>
    <row r="505" spans="1:15" ht="15">
      <c r="A505" s="35" t="s">
        <v>353</v>
      </c>
      <c r="B505" s="205">
        <v>5524</v>
      </c>
      <c r="C505" s="34" t="s">
        <v>274</v>
      </c>
      <c r="D505" s="36">
        <v>34990</v>
      </c>
      <c r="E505" s="36">
        <v>60000</v>
      </c>
      <c r="F505" s="36">
        <v>60000</v>
      </c>
      <c r="G505" s="36"/>
      <c r="H505" s="36">
        <v>60000</v>
      </c>
      <c r="I505" s="36"/>
      <c r="J505" s="36"/>
      <c r="K505" s="25">
        <f t="shared" si="53"/>
        <v>0</v>
      </c>
      <c r="L505" s="225"/>
      <c r="M505" s="204"/>
      <c r="N505" s="204"/>
      <c r="O505" s="65"/>
    </row>
    <row r="506" spans="1:15" ht="15">
      <c r="A506" s="209" t="s">
        <v>119</v>
      </c>
      <c r="B506" s="214"/>
      <c r="C506" s="212" t="s">
        <v>267</v>
      </c>
      <c r="D506" s="211">
        <f>SUM(D507:D513)</f>
        <v>62095</v>
      </c>
      <c r="E506" s="211">
        <f aca="true" t="shared" si="59" ref="E506:J506">SUM(E507:E513)</f>
        <v>60000</v>
      </c>
      <c r="F506" s="211">
        <f t="shared" si="59"/>
        <v>60000</v>
      </c>
      <c r="G506" s="211">
        <f t="shared" si="59"/>
        <v>0</v>
      </c>
      <c r="H506" s="211">
        <f t="shared" si="59"/>
        <v>15000</v>
      </c>
      <c r="I506" s="211">
        <f t="shared" si="59"/>
        <v>0</v>
      </c>
      <c r="J506" s="211">
        <f t="shared" si="59"/>
        <v>0</v>
      </c>
      <c r="K506" s="25">
        <f t="shared" si="53"/>
        <v>-45000</v>
      </c>
      <c r="L506" s="225"/>
      <c r="M506" s="204"/>
      <c r="N506" s="204"/>
      <c r="O506" s="65"/>
    </row>
    <row r="507" spans="1:15" ht="15">
      <c r="A507" s="35" t="s">
        <v>157</v>
      </c>
      <c r="B507" s="215">
        <v>4500</v>
      </c>
      <c r="C507" s="34" t="s">
        <v>56</v>
      </c>
      <c r="D507" s="36">
        <v>62095</v>
      </c>
      <c r="E507" s="36">
        <v>50000</v>
      </c>
      <c r="F507" s="36">
        <v>50000</v>
      </c>
      <c r="G507" s="36"/>
      <c r="H507" s="36">
        <v>0</v>
      </c>
      <c r="I507" s="36"/>
      <c r="J507" s="36"/>
      <c r="K507" s="25">
        <f t="shared" si="53"/>
        <v>-50000</v>
      </c>
      <c r="L507" s="204"/>
      <c r="M507" s="204"/>
      <c r="N507" s="204"/>
      <c r="O507" s="65"/>
    </row>
    <row r="508" spans="1:15" ht="15">
      <c r="A508" s="35" t="s">
        <v>119</v>
      </c>
      <c r="B508" s="207" t="s">
        <v>39</v>
      </c>
      <c r="C508" s="207" t="s">
        <v>40</v>
      </c>
      <c r="D508" s="206"/>
      <c r="E508" s="206"/>
      <c r="F508" s="206"/>
      <c r="G508" s="206"/>
      <c r="H508" s="206"/>
      <c r="I508" s="206"/>
      <c r="J508" s="206"/>
      <c r="K508" s="25">
        <f t="shared" si="53"/>
        <v>0</v>
      </c>
      <c r="L508" s="204"/>
      <c r="M508" s="204"/>
      <c r="N508" s="204"/>
      <c r="O508" s="65"/>
    </row>
    <row r="509" spans="1:15" ht="15">
      <c r="A509" s="35" t="s">
        <v>119</v>
      </c>
      <c r="B509" s="207" t="s">
        <v>41</v>
      </c>
      <c r="C509" s="207" t="s">
        <v>345</v>
      </c>
      <c r="D509" s="206"/>
      <c r="E509" s="206"/>
      <c r="F509" s="206"/>
      <c r="G509" s="206"/>
      <c r="H509" s="206"/>
      <c r="I509" s="206"/>
      <c r="J509" s="206"/>
      <c r="K509" s="25">
        <f t="shared" si="53"/>
        <v>0</v>
      </c>
      <c r="L509" s="204"/>
      <c r="M509" s="204"/>
      <c r="N509" s="204"/>
      <c r="O509" s="65"/>
    </row>
    <row r="510" spans="1:15" ht="15">
      <c r="A510" s="35" t="s">
        <v>157</v>
      </c>
      <c r="B510" s="34" t="s">
        <v>42</v>
      </c>
      <c r="C510" s="34" t="s">
        <v>43</v>
      </c>
      <c r="D510" s="206"/>
      <c r="E510" s="206"/>
      <c r="F510" s="206"/>
      <c r="G510" s="206"/>
      <c r="H510" s="206"/>
      <c r="I510" s="206"/>
      <c r="J510" s="206"/>
      <c r="K510" s="25">
        <f t="shared" si="53"/>
        <v>0</v>
      </c>
      <c r="L510" s="204"/>
      <c r="M510" s="204"/>
      <c r="N510" s="204"/>
      <c r="O510" s="65"/>
    </row>
    <row r="511" spans="1:15" ht="15">
      <c r="A511" s="35" t="s">
        <v>119</v>
      </c>
      <c r="B511" s="34" t="s">
        <v>44</v>
      </c>
      <c r="C511" s="34" t="s">
        <v>45</v>
      </c>
      <c r="D511" s="206"/>
      <c r="E511" s="206"/>
      <c r="F511" s="206"/>
      <c r="G511" s="206"/>
      <c r="H511" s="206"/>
      <c r="I511" s="206"/>
      <c r="J511" s="206"/>
      <c r="K511" s="25">
        <f t="shared" si="53"/>
        <v>0</v>
      </c>
      <c r="L511" s="204"/>
      <c r="M511" s="204"/>
      <c r="N511" s="204"/>
      <c r="O511" s="65"/>
    </row>
    <row r="512" spans="1:15" ht="15">
      <c r="A512" s="35" t="s">
        <v>119</v>
      </c>
      <c r="B512" s="34" t="s">
        <v>49</v>
      </c>
      <c r="C512" s="34" t="s">
        <v>343</v>
      </c>
      <c r="D512" s="206"/>
      <c r="E512" s="206"/>
      <c r="F512" s="206"/>
      <c r="G512" s="206"/>
      <c r="H512" s="206"/>
      <c r="I512" s="206"/>
      <c r="J512" s="206"/>
      <c r="K512" s="25">
        <f t="shared" si="53"/>
        <v>0</v>
      </c>
      <c r="L512" s="204"/>
      <c r="M512" s="204"/>
      <c r="N512" s="204"/>
      <c r="O512" s="65"/>
    </row>
    <row r="513" spans="1:15" ht="15">
      <c r="A513" s="35" t="s">
        <v>157</v>
      </c>
      <c r="B513" s="205">
        <v>5540</v>
      </c>
      <c r="C513" s="34" t="s">
        <v>454</v>
      </c>
      <c r="D513" s="206"/>
      <c r="E513" s="206">
        <v>10000</v>
      </c>
      <c r="F513" s="206">
        <v>10000</v>
      </c>
      <c r="G513" s="206"/>
      <c r="H513" s="36">
        <v>15000</v>
      </c>
      <c r="I513" s="206"/>
      <c r="J513" s="206"/>
      <c r="K513" s="25">
        <f t="shared" si="53"/>
        <v>5000</v>
      </c>
      <c r="L513" s="204"/>
      <c r="M513" s="204"/>
      <c r="N513" s="204"/>
      <c r="O513" s="65"/>
    </row>
    <row r="514" spans="1:15" ht="15">
      <c r="A514" s="209" t="s">
        <v>270</v>
      </c>
      <c r="B514" s="214"/>
      <c r="C514" s="212" t="s">
        <v>467</v>
      </c>
      <c r="D514" s="211">
        <f>SUM(D515:D520)</f>
        <v>49828</v>
      </c>
      <c r="E514" s="211">
        <f>SUM(E515:E520)</f>
        <v>58583</v>
      </c>
      <c r="F514" s="211">
        <f>SUM(F515:F520)</f>
        <v>58583</v>
      </c>
      <c r="G514" s="211">
        <f>SUM(G516:G520)</f>
        <v>0</v>
      </c>
      <c r="H514" s="211">
        <f>SUM(H516:H520)</f>
        <v>58583</v>
      </c>
      <c r="I514" s="211">
        <f>SUM(I516:I520)</f>
        <v>0</v>
      </c>
      <c r="J514" s="211">
        <f>SUM(J516:J520)</f>
        <v>0</v>
      </c>
      <c r="K514" s="25">
        <f t="shared" si="53"/>
        <v>0</v>
      </c>
      <c r="L514" s="204"/>
      <c r="M514" s="204"/>
      <c r="N514" s="204"/>
      <c r="O514" s="65"/>
    </row>
    <row r="515" spans="1:15" ht="15">
      <c r="A515" s="35" t="s">
        <v>270</v>
      </c>
      <c r="B515" s="215">
        <v>1556</v>
      </c>
      <c r="C515" s="34" t="s">
        <v>98</v>
      </c>
      <c r="D515" s="36"/>
      <c r="E515" s="36"/>
      <c r="F515" s="36"/>
      <c r="G515" s="36"/>
      <c r="H515" s="36"/>
      <c r="I515" s="36"/>
      <c r="J515" s="36"/>
      <c r="K515" s="25">
        <f t="shared" si="53"/>
        <v>0</v>
      </c>
      <c r="L515" s="204"/>
      <c r="M515" s="204"/>
      <c r="N515" s="204"/>
      <c r="O515" s="65"/>
    </row>
    <row r="516" spans="1:15" ht="15">
      <c r="A516" s="35" t="s">
        <v>270</v>
      </c>
      <c r="B516" s="207" t="s">
        <v>39</v>
      </c>
      <c r="C516" s="207" t="s">
        <v>40</v>
      </c>
      <c r="D516" s="36">
        <v>23040</v>
      </c>
      <c r="E516" s="36">
        <v>23040</v>
      </c>
      <c r="F516" s="36">
        <v>23040</v>
      </c>
      <c r="G516" s="36"/>
      <c r="H516" s="36">
        <v>23040</v>
      </c>
      <c r="I516" s="36"/>
      <c r="J516" s="36"/>
      <c r="K516" s="25">
        <f t="shared" si="53"/>
        <v>0</v>
      </c>
      <c r="L516" s="204"/>
      <c r="M516" s="204"/>
      <c r="N516" s="204"/>
      <c r="O516" s="65"/>
    </row>
    <row r="517" spans="1:15" ht="15">
      <c r="A517" s="35" t="s">
        <v>270</v>
      </c>
      <c r="B517" s="207" t="s">
        <v>41</v>
      </c>
      <c r="C517" s="207" t="s">
        <v>345</v>
      </c>
      <c r="D517" s="36">
        <v>7788</v>
      </c>
      <c r="E517" s="36">
        <v>7788</v>
      </c>
      <c r="F517" s="36">
        <v>7788</v>
      </c>
      <c r="G517" s="36"/>
      <c r="H517" s="36">
        <v>7788</v>
      </c>
      <c r="I517" s="36"/>
      <c r="J517" s="36"/>
      <c r="K517" s="25">
        <f t="shared" si="53"/>
        <v>0</v>
      </c>
      <c r="L517" s="204"/>
      <c r="M517" s="204"/>
      <c r="N517" s="204"/>
      <c r="O517" s="65"/>
    </row>
    <row r="518" spans="1:15" ht="15">
      <c r="A518" s="35" t="s">
        <v>270</v>
      </c>
      <c r="B518" s="34" t="s">
        <v>42</v>
      </c>
      <c r="C518" s="34" t="s">
        <v>43</v>
      </c>
      <c r="D518" s="36"/>
      <c r="E518" s="36"/>
      <c r="F518" s="36"/>
      <c r="G518" s="36"/>
      <c r="H518" s="36"/>
      <c r="I518" s="36"/>
      <c r="J518" s="36"/>
      <c r="K518" s="25">
        <f t="shared" si="53"/>
        <v>0</v>
      </c>
      <c r="L518" s="204"/>
      <c r="M518" s="204"/>
      <c r="N518" s="204"/>
      <c r="O518" s="65"/>
    </row>
    <row r="519" spans="1:15" ht="15">
      <c r="A519" s="35" t="s">
        <v>270</v>
      </c>
      <c r="B519" s="34" t="s">
        <v>52</v>
      </c>
      <c r="C519" s="34" t="s">
        <v>344</v>
      </c>
      <c r="D519" s="36"/>
      <c r="E519" s="36"/>
      <c r="F519" s="36"/>
      <c r="G519" s="36"/>
      <c r="H519" s="36"/>
      <c r="I519" s="36"/>
      <c r="J519" s="36"/>
      <c r="K519" s="25">
        <f t="shared" si="53"/>
        <v>0</v>
      </c>
      <c r="L519" s="204"/>
      <c r="M519" s="204"/>
      <c r="N519" s="204"/>
      <c r="O519" s="65"/>
    </row>
    <row r="520" spans="1:15" ht="15">
      <c r="A520" s="35" t="s">
        <v>270</v>
      </c>
      <c r="B520" s="205">
        <v>5521</v>
      </c>
      <c r="C520" s="34" t="s">
        <v>271</v>
      </c>
      <c r="D520" s="36">
        <v>19000</v>
      </c>
      <c r="E520" s="36">
        <v>27755</v>
      </c>
      <c r="F520" s="36">
        <v>27755</v>
      </c>
      <c r="G520" s="36"/>
      <c r="H520" s="36">
        <v>27755</v>
      </c>
      <c r="I520" s="36"/>
      <c r="J520" s="36"/>
      <c r="K520" s="25">
        <f t="shared" si="53"/>
        <v>0</v>
      </c>
      <c r="L520" s="204"/>
      <c r="M520" s="204"/>
      <c r="N520" s="204"/>
      <c r="O520" s="65"/>
    </row>
    <row r="521" spans="1:15" ht="15">
      <c r="A521" s="209" t="s">
        <v>270</v>
      </c>
      <c r="B521" s="214"/>
      <c r="C521" s="212" t="s">
        <v>465</v>
      </c>
      <c r="D521" s="211">
        <f>SUM(D522:D527)</f>
        <v>28084</v>
      </c>
      <c r="E521" s="211">
        <f>SUM(E522:E527)</f>
        <v>31552</v>
      </c>
      <c r="F521" s="211">
        <f>SUM(F522:F527)</f>
        <v>31552</v>
      </c>
      <c r="G521" s="211">
        <f>SUM(G523:G527)</f>
        <v>0</v>
      </c>
      <c r="H521" s="211">
        <f>SUM(H523:H527)</f>
        <v>32070</v>
      </c>
      <c r="I521" s="211">
        <f>SUM(I523:I527)</f>
        <v>0</v>
      </c>
      <c r="J521" s="211">
        <f>SUM(J523:J527)</f>
        <v>0</v>
      </c>
      <c r="K521" s="26">
        <f t="shared" si="53"/>
        <v>518</v>
      </c>
      <c r="L521" s="204"/>
      <c r="M521" s="204"/>
      <c r="N521" s="204"/>
      <c r="O521" s="65"/>
    </row>
    <row r="522" spans="1:15" ht="15">
      <c r="A522" s="35" t="s">
        <v>270</v>
      </c>
      <c r="B522" s="215">
        <v>1556</v>
      </c>
      <c r="C522" s="34" t="s">
        <v>98</v>
      </c>
      <c r="D522" s="36"/>
      <c r="E522" s="36"/>
      <c r="F522" s="36"/>
      <c r="G522" s="36"/>
      <c r="H522" s="36"/>
      <c r="I522" s="36"/>
      <c r="J522" s="36"/>
      <c r="K522" s="25">
        <f t="shared" si="53"/>
        <v>0</v>
      </c>
      <c r="L522" s="204"/>
      <c r="M522" s="204"/>
      <c r="N522" s="204"/>
      <c r="O522" s="65"/>
    </row>
    <row r="523" spans="1:15" ht="15">
      <c r="A523" s="35" t="s">
        <v>270</v>
      </c>
      <c r="B523" s="207" t="s">
        <v>39</v>
      </c>
      <c r="C523" s="207" t="s">
        <v>40</v>
      </c>
      <c r="D523" s="36">
        <v>18000</v>
      </c>
      <c r="E523" s="36">
        <v>18000</v>
      </c>
      <c r="F523" s="36">
        <v>18000</v>
      </c>
      <c r="G523" s="36"/>
      <c r="H523" s="36">
        <v>18360</v>
      </c>
      <c r="I523" s="36"/>
      <c r="J523" s="36"/>
      <c r="K523" s="25">
        <f t="shared" si="53"/>
        <v>360</v>
      </c>
      <c r="L523" s="204"/>
      <c r="M523" s="204"/>
      <c r="N523" s="204"/>
      <c r="O523" s="65"/>
    </row>
    <row r="524" spans="1:15" ht="15">
      <c r="A524" s="35" t="s">
        <v>270</v>
      </c>
      <c r="B524" s="207" t="s">
        <v>41</v>
      </c>
      <c r="C524" s="207" t="s">
        <v>345</v>
      </c>
      <c r="D524" s="36">
        <v>6084</v>
      </c>
      <c r="E524" s="36">
        <v>6084</v>
      </c>
      <c r="F524" s="36">
        <v>6084</v>
      </c>
      <c r="G524" s="36"/>
      <c r="H524" s="36">
        <v>6210</v>
      </c>
      <c r="I524" s="36"/>
      <c r="J524" s="36"/>
      <c r="K524" s="25">
        <f aca="true" t="shared" si="60" ref="K524:K587">H524-F524</f>
        <v>126</v>
      </c>
      <c r="L524" s="204"/>
      <c r="M524" s="204"/>
      <c r="N524" s="204"/>
      <c r="O524" s="65"/>
    </row>
    <row r="525" spans="1:15" ht="15">
      <c r="A525" s="35" t="s">
        <v>270</v>
      </c>
      <c r="B525" s="34" t="s">
        <v>42</v>
      </c>
      <c r="C525" s="34" t="s">
        <v>43</v>
      </c>
      <c r="D525" s="36"/>
      <c r="E525" s="36"/>
      <c r="F525" s="36"/>
      <c r="G525" s="36"/>
      <c r="H525" s="36"/>
      <c r="I525" s="36"/>
      <c r="J525" s="36"/>
      <c r="K525" s="25">
        <f t="shared" si="60"/>
        <v>0</v>
      </c>
      <c r="L525" s="204"/>
      <c r="M525" s="204"/>
      <c r="N525" s="204"/>
      <c r="O525" s="65"/>
    </row>
    <row r="526" spans="1:15" ht="15">
      <c r="A526" s="35" t="s">
        <v>270</v>
      </c>
      <c r="B526" s="34" t="s">
        <v>52</v>
      </c>
      <c r="C526" s="34" t="s">
        <v>344</v>
      </c>
      <c r="D526" s="36"/>
      <c r="E526" s="36"/>
      <c r="F526" s="36"/>
      <c r="G526" s="36"/>
      <c r="H526" s="36"/>
      <c r="I526" s="36"/>
      <c r="J526" s="36"/>
      <c r="K526" s="25">
        <f t="shared" si="60"/>
        <v>0</v>
      </c>
      <c r="L526" s="204"/>
      <c r="M526" s="204"/>
      <c r="N526" s="204"/>
      <c r="O526" s="65"/>
    </row>
    <row r="527" spans="1:15" ht="15">
      <c r="A527" s="35" t="s">
        <v>270</v>
      </c>
      <c r="B527" s="205">
        <v>5521</v>
      </c>
      <c r="C527" s="34" t="s">
        <v>271</v>
      </c>
      <c r="D527" s="36">
        <v>4000</v>
      </c>
      <c r="E527" s="36">
        <v>7468</v>
      </c>
      <c r="F527" s="36">
        <v>7468</v>
      </c>
      <c r="G527" s="36"/>
      <c r="H527" s="36">
        <v>7500</v>
      </c>
      <c r="I527" s="36"/>
      <c r="J527" s="36"/>
      <c r="K527" s="25">
        <f t="shared" si="60"/>
        <v>32</v>
      </c>
      <c r="L527" s="204"/>
      <c r="M527" s="204"/>
      <c r="N527" s="204"/>
      <c r="O527" s="65"/>
    </row>
    <row r="528" spans="1:15" ht="15">
      <c r="A528" s="209" t="s">
        <v>270</v>
      </c>
      <c r="B528" s="214"/>
      <c r="C528" s="212" t="s">
        <v>466</v>
      </c>
      <c r="D528" s="211">
        <f>SUM(D529:D534)</f>
        <v>22251</v>
      </c>
      <c r="E528" s="211">
        <f>SUM(E529:E534)</f>
        <v>24303</v>
      </c>
      <c r="F528" s="211">
        <f>SUM(F529:F534)</f>
        <v>24303</v>
      </c>
      <c r="G528" s="211">
        <f>SUM(G530:G534)</f>
        <v>0</v>
      </c>
      <c r="H528" s="211">
        <f>SUM(H530:H534)</f>
        <v>26512</v>
      </c>
      <c r="I528" s="211">
        <f>SUM(I530:I534)</f>
        <v>0</v>
      </c>
      <c r="J528" s="211">
        <f>SUM(J530:J534)</f>
        <v>0</v>
      </c>
      <c r="K528" s="26">
        <f t="shared" si="60"/>
        <v>2209</v>
      </c>
      <c r="L528" s="204"/>
      <c r="M528" s="204"/>
      <c r="N528" s="204"/>
      <c r="O528" s="65"/>
    </row>
    <row r="529" spans="1:15" ht="15">
      <c r="A529" s="35" t="s">
        <v>270</v>
      </c>
      <c r="B529" s="215">
        <v>1556</v>
      </c>
      <c r="C529" s="34" t="s">
        <v>98</v>
      </c>
      <c r="D529" s="36"/>
      <c r="E529" s="36"/>
      <c r="F529" s="36"/>
      <c r="G529" s="36"/>
      <c r="H529" s="36"/>
      <c r="I529" s="36"/>
      <c r="J529" s="36"/>
      <c r="K529" s="25">
        <f t="shared" si="60"/>
        <v>0</v>
      </c>
      <c r="L529" s="204"/>
      <c r="M529" s="204"/>
      <c r="N529" s="204"/>
      <c r="O529" s="65"/>
    </row>
    <row r="530" spans="1:15" ht="15">
      <c r="A530" s="35" t="s">
        <v>270</v>
      </c>
      <c r="B530" s="207" t="s">
        <v>39</v>
      </c>
      <c r="C530" s="207" t="s">
        <v>40</v>
      </c>
      <c r="D530" s="36">
        <v>11208</v>
      </c>
      <c r="E530" s="36">
        <v>11208</v>
      </c>
      <c r="F530" s="36">
        <v>11208</v>
      </c>
      <c r="G530" s="36"/>
      <c r="H530" s="36">
        <v>13140</v>
      </c>
      <c r="I530" s="36"/>
      <c r="J530" s="36"/>
      <c r="K530" s="25">
        <f t="shared" si="60"/>
        <v>1932</v>
      </c>
      <c r="L530" s="204"/>
      <c r="M530" s="204"/>
      <c r="N530" s="204"/>
      <c r="O530" s="65"/>
    </row>
    <row r="531" spans="1:15" ht="15">
      <c r="A531" s="35" t="s">
        <v>270</v>
      </c>
      <c r="B531" s="207" t="s">
        <v>41</v>
      </c>
      <c r="C531" s="207" t="s">
        <v>345</v>
      </c>
      <c r="D531" s="36">
        <v>3788</v>
      </c>
      <c r="E531" s="36">
        <v>3788</v>
      </c>
      <c r="F531" s="36">
        <v>3788</v>
      </c>
      <c r="G531" s="36"/>
      <c r="H531" s="36">
        <v>4442</v>
      </c>
      <c r="I531" s="36"/>
      <c r="J531" s="36"/>
      <c r="K531" s="25">
        <f t="shared" si="60"/>
        <v>654</v>
      </c>
      <c r="L531" s="204"/>
      <c r="M531" s="204"/>
      <c r="N531" s="204"/>
      <c r="O531" s="65"/>
    </row>
    <row r="532" spans="1:15" ht="15">
      <c r="A532" s="35" t="s">
        <v>270</v>
      </c>
      <c r="B532" s="34" t="s">
        <v>42</v>
      </c>
      <c r="C532" s="34" t="s">
        <v>43</v>
      </c>
      <c r="D532" s="36"/>
      <c r="E532" s="36"/>
      <c r="F532" s="36"/>
      <c r="G532" s="36"/>
      <c r="H532" s="36"/>
      <c r="I532" s="36"/>
      <c r="J532" s="36"/>
      <c r="K532" s="25">
        <f t="shared" si="60"/>
        <v>0</v>
      </c>
      <c r="L532" s="204"/>
      <c r="M532" s="204"/>
      <c r="N532" s="204"/>
      <c r="O532" s="65"/>
    </row>
    <row r="533" spans="1:15" ht="15">
      <c r="A533" s="35" t="s">
        <v>270</v>
      </c>
      <c r="B533" s="34" t="s">
        <v>52</v>
      </c>
      <c r="C533" s="34" t="s">
        <v>344</v>
      </c>
      <c r="D533" s="36"/>
      <c r="E533" s="36"/>
      <c r="F533" s="36"/>
      <c r="G533" s="36"/>
      <c r="H533" s="36"/>
      <c r="I533" s="36"/>
      <c r="J533" s="36"/>
      <c r="K533" s="25">
        <f t="shared" si="60"/>
        <v>0</v>
      </c>
      <c r="L533" s="204"/>
      <c r="M533" s="204"/>
      <c r="N533" s="204"/>
      <c r="O533" s="65"/>
    </row>
    <row r="534" spans="1:15" ht="15">
      <c r="A534" s="35" t="s">
        <v>270</v>
      </c>
      <c r="B534" s="205">
        <v>5521</v>
      </c>
      <c r="C534" s="34" t="s">
        <v>271</v>
      </c>
      <c r="D534" s="36">
        <v>7255</v>
      </c>
      <c r="E534" s="36">
        <v>9307</v>
      </c>
      <c r="F534" s="36">
        <v>9307</v>
      </c>
      <c r="G534" s="36"/>
      <c r="H534" s="36">
        <v>8930</v>
      </c>
      <c r="I534" s="36"/>
      <c r="J534" s="36"/>
      <c r="K534" s="25">
        <f t="shared" si="60"/>
        <v>-377</v>
      </c>
      <c r="L534" s="204"/>
      <c r="M534" s="204"/>
      <c r="N534" s="204"/>
      <c r="O534" s="65"/>
    </row>
    <row r="535" spans="1:15" ht="15">
      <c r="A535" s="209" t="s">
        <v>270</v>
      </c>
      <c r="B535" s="214"/>
      <c r="C535" s="212" t="s">
        <v>468</v>
      </c>
      <c r="D535" s="211">
        <f>SUM(D536:D541)</f>
        <v>42055</v>
      </c>
      <c r="E535" s="211">
        <f>SUM(E536:E541)</f>
        <v>48904</v>
      </c>
      <c r="F535" s="211">
        <f>SUM(F536:F541)</f>
        <v>48904</v>
      </c>
      <c r="G535" s="211">
        <f>SUM(G537:G541)</f>
        <v>0</v>
      </c>
      <c r="H535" s="211">
        <f>SUM(H537:H541)</f>
        <v>51109</v>
      </c>
      <c r="I535" s="211">
        <f>SUM(I537:I541)</f>
        <v>0</v>
      </c>
      <c r="J535" s="211">
        <f>SUM(J537:J541)</f>
        <v>0</v>
      </c>
      <c r="K535" s="26">
        <f t="shared" si="60"/>
        <v>2205</v>
      </c>
      <c r="L535" s="204"/>
      <c r="M535" s="204"/>
      <c r="N535" s="204"/>
      <c r="O535" s="65"/>
    </row>
    <row r="536" spans="1:15" ht="15">
      <c r="A536" s="35" t="s">
        <v>270</v>
      </c>
      <c r="B536" s="215">
        <v>1556</v>
      </c>
      <c r="C536" s="34" t="s">
        <v>98</v>
      </c>
      <c r="D536" s="36"/>
      <c r="E536" s="36"/>
      <c r="F536" s="36"/>
      <c r="G536" s="36"/>
      <c r="H536" s="36"/>
      <c r="I536" s="36"/>
      <c r="J536" s="36"/>
      <c r="K536" s="25">
        <f t="shared" si="60"/>
        <v>0</v>
      </c>
      <c r="L536" s="204"/>
      <c r="M536" s="204"/>
      <c r="N536" s="204"/>
      <c r="O536" s="65"/>
    </row>
    <row r="537" spans="1:15" ht="15">
      <c r="A537" s="35" t="s">
        <v>270</v>
      </c>
      <c r="B537" s="207" t="s">
        <v>39</v>
      </c>
      <c r="C537" s="207" t="s">
        <v>40</v>
      </c>
      <c r="D537" s="36">
        <v>13680</v>
      </c>
      <c r="E537" s="36">
        <v>13680</v>
      </c>
      <c r="F537" s="36">
        <v>13680</v>
      </c>
      <c r="G537" s="36"/>
      <c r="H537" s="36">
        <v>16225</v>
      </c>
      <c r="I537" s="36"/>
      <c r="J537" s="36"/>
      <c r="K537" s="25">
        <f t="shared" si="60"/>
        <v>2545</v>
      </c>
      <c r="L537" s="204"/>
      <c r="M537" s="204"/>
      <c r="N537" s="204"/>
      <c r="O537" s="65"/>
    </row>
    <row r="538" spans="1:15" ht="15">
      <c r="A538" s="35" t="s">
        <v>270</v>
      </c>
      <c r="B538" s="207" t="s">
        <v>41</v>
      </c>
      <c r="C538" s="207" t="s">
        <v>345</v>
      </c>
      <c r="D538" s="36">
        <v>4624</v>
      </c>
      <c r="E538" s="36">
        <v>4624</v>
      </c>
      <c r="F538" s="36">
        <v>4624</v>
      </c>
      <c r="G538" s="36"/>
      <c r="H538" s="36">
        <v>5484</v>
      </c>
      <c r="I538" s="36"/>
      <c r="J538" s="36"/>
      <c r="K538" s="25">
        <f t="shared" si="60"/>
        <v>860</v>
      </c>
      <c r="L538" s="204"/>
      <c r="M538" s="204"/>
      <c r="N538" s="204"/>
      <c r="O538" s="65"/>
    </row>
    <row r="539" spans="1:15" ht="15">
      <c r="A539" s="35" t="s">
        <v>270</v>
      </c>
      <c r="B539" s="34" t="s">
        <v>42</v>
      </c>
      <c r="C539" s="34" t="s">
        <v>43</v>
      </c>
      <c r="D539" s="36"/>
      <c r="E539" s="36"/>
      <c r="F539" s="36"/>
      <c r="G539" s="36"/>
      <c r="H539" s="36"/>
      <c r="I539" s="36"/>
      <c r="J539" s="36"/>
      <c r="K539" s="25">
        <f t="shared" si="60"/>
        <v>0</v>
      </c>
      <c r="L539" s="204"/>
      <c r="M539" s="204"/>
      <c r="N539" s="204"/>
      <c r="O539" s="65"/>
    </row>
    <row r="540" spans="1:15" ht="15">
      <c r="A540" s="35" t="s">
        <v>270</v>
      </c>
      <c r="B540" s="34" t="s">
        <v>52</v>
      </c>
      <c r="C540" s="34" t="s">
        <v>344</v>
      </c>
      <c r="D540" s="36"/>
      <c r="E540" s="36"/>
      <c r="F540" s="36"/>
      <c r="G540" s="36"/>
      <c r="H540" s="36"/>
      <c r="I540" s="36"/>
      <c r="J540" s="36"/>
      <c r="K540" s="25">
        <f t="shared" si="60"/>
        <v>0</v>
      </c>
      <c r="L540" s="204"/>
      <c r="M540" s="204"/>
      <c r="N540" s="204"/>
      <c r="O540" s="65"/>
    </row>
    <row r="541" spans="1:15" ht="15">
      <c r="A541" s="35" t="s">
        <v>270</v>
      </c>
      <c r="B541" s="205">
        <v>5521</v>
      </c>
      <c r="C541" s="34" t="s">
        <v>271</v>
      </c>
      <c r="D541" s="36">
        <v>23751</v>
      </c>
      <c r="E541" s="36">
        <v>30600</v>
      </c>
      <c r="F541" s="36">
        <v>30600</v>
      </c>
      <c r="G541" s="36"/>
      <c r="H541" s="36">
        <v>29400</v>
      </c>
      <c r="I541" s="36"/>
      <c r="J541" s="36"/>
      <c r="K541" s="25">
        <f t="shared" si="60"/>
        <v>-1200</v>
      </c>
      <c r="L541" s="204"/>
      <c r="M541" s="204"/>
      <c r="N541" s="204"/>
      <c r="O541" s="65"/>
    </row>
    <row r="542" spans="1:15" ht="15">
      <c r="A542" s="209" t="s">
        <v>121</v>
      </c>
      <c r="B542" s="214"/>
      <c r="C542" s="212" t="s">
        <v>420</v>
      </c>
      <c r="D542" s="211">
        <f>SUM(D543:D550)</f>
        <v>0</v>
      </c>
      <c r="E542" s="211">
        <f aca="true" t="shared" si="61" ref="E542:J542">SUM(E543:E550)</f>
        <v>50000</v>
      </c>
      <c r="F542" s="211">
        <f t="shared" si="61"/>
        <v>27141</v>
      </c>
      <c r="G542" s="211">
        <f t="shared" si="61"/>
        <v>0</v>
      </c>
      <c r="H542" s="211">
        <f t="shared" si="61"/>
        <v>12100</v>
      </c>
      <c r="I542" s="211">
        <f t="shared" si="61"/>
        <v>0</v>
      </c>
      <c r="J542" s="211">
        <f t="shared" si="61"/>
        <v>0</v>
      </c>
      <c r="K542" s="26">
        <f t="shared" si="60"/>
        <v>-15041</v>
      </c>
      <c r="L542" s="204"/>
      <c r="M542" s="204"/>
      <c r="N542" s="204"/>
      <c r="O542" s="65"/>
    </row>
    <row r="543" spans="1:15" ht="15">
      <c r="A543" s="35" t="s">
        <v>168</v>
      </c>
      <c r="B543" s="207" t="s">
        <v>39</v>
      </c>
      <c r="C543" s="207" t="s">
        <v>40</v>
      </c>
      <c r="D543" s="36"/>
      <c r="E543" s="36"/>
      <c r="F543" s="36">
        <v>706</v>
      </c>
      <c r="G543" s="36"/>
      <c r="H543" s="36"/>
      <c r="I543" s="36"/>
      <c r="J543" s="36"/>
      <c r="K543" s="25">
        <f t="shared" si="60"/>
        <v>-706</v>
      </c>
      <c r="L543" s="204"/>
      <c r="M543" s="204"/>
      <c r="N543" s="204"/>
      <c r="O543" s="65"/>
    </row>
    <row r="544" spans="1:15" ht="15">
      <c r="A544" s="35" t="s">
        <v>168</v>
      </c>
      <c r="B544" s="207" t="s">
        <v>41</v>
      </c>
      <c r="C544" s="207" t="s">
        <v>345</v>
      </c>
      <c r="D544" s="36"/>
      <c r="E544" s="36"/>
      <c r="F544" s="36">
        <v>238</v>
      </c>
      <c r="G544" s="36"/>
      <c r="H544" s="36"/>
      <c r="I544" s="36"/>
      <c r="J544" s="36"/>
      <c r="K544" s="25">
        <f t="shared" si="60"/>
        <v>-238</v>
      </c>
      <c r="L544" s="204"/>
      <c r="M544" s="204"/>
      <c r="N544" s="204"/>
      <c r="O544" s="65"/>
    </row>
    <row r="545" spans="1:15" ht="15">
      <c r="A545" s="35" t="s">
        <v>168</v>
      </c>
      <c r="B545" s="215">
        <v>4139</v>
      </c>
      <c r="C545" s="34" t="s">
        <v>453</v>
      </c>
      <c r="D545" s="36"/>
      <c r="E545" s="36">
        <v>1850</v>
      </c>
      <c r="F545" s="36">
        <v>1850</v>
      </c>
      <c r="G545" s="36"/>
      <c r="H545" s="36">
        <v>2000</v>
      </c>
      <c r="I545" s="36"/>
      <c r="J545" s="36"/>
      <c r="K545" s="25">
        <f t="shared" si="60"/>
        <v>150</v>
      </c>
      <c r="L545" s="204"/>
      <c r="M545" s="204"/>
      <c r="N545" s="204"/>
      <c r="O545" s="65"/>
    </row>
    <row r="546" spans="1:15" ht="15">
      <c r="A546" s="35" t="s">
        <v>168</v>
      </c>
      <c r="B546" s="215">
        <v>4500</v>
      </c>
      <c r="C546" s="34" t="s">
        <v>56</v>
      </c>
      <c r="D546" s="36"/>
      <c r="E546" s="36">
        <v>2100</v>
      </c>
      <c r="F546" s="36">
        <v>2100</v>
      </c>
      <c r="G546" s="36"/>
      <c r="H546" s="36"/>
      <c r="I546" s="36"/>
      <c r="J546" s="36"/>
      <c r="K546" s="25">
        <f t="shared" si="60"/>
        <v>-2100</v>
      </c>
      <c r="L546" s="204"/>
      <c r="M546" s="204"/>
      <c r="N546" s="204"/>
      <c r="O546" s="65"/>
    </row>
    <row r="547" spans="1:15" ht="15">
      <c r="A547" s="35" t="s">
        <v>168</v>
      </c>
      <c r="B547" s="215">
        <v>4521</v>
      </c>
      <c r="C547" s="34" t="s">
        <v>411</v>
      </c>
      <c r="D547" s="211"/>
      <c r="E547" s="36">
        <v>46050</v>
      </c>
      <c r="F547" s="36">
        <v>11050</v>
      </c>
      <c r="G547" s="36"/>
      <c r="H547" s="36">
        <v>4000</v>
      </c>
      <c r="I547" s="36"/>
      <c r="J547" s="36"/>
      <c r="K547" s="25">
        <f t="shared" si="60"/>
        <v>-7050</v>
      </c>
      <c r="L547" s="204"/>
      <c r="M547" s="204"/>
      <c r="N547" s="204"/>
      <c r="O547" s="65"/>
    </row>
    <row r="548" spans="1:15" ht="15">
      <c r="A548" s="35" t="s">
        <v>168</v>
      </c>
      <c r="B548" s="215">
        <v>5502</v>
      </c>
      <c r="C548" s="34" t="s">
        <v>99</v>
      </c>
      <c r="D548" s="211"/>
      <c r="E548" s="36"/>
      <c r="F548" s="36">
        <v>7200</v>
      </c>
      <c r="G548" s="36"/>
      <c r="H548" s="36"/>
      <c r="I548" s="36"/>
      <c r="J548" s="36"/>
      <c r="K548" s="25">
        <f t="shared" si="60"/>
        <v>-7200</v>
      </c>
      <c r="L548" s="204"/>
      <c r="M548" s="204"/>
      <c r="N548" s="204"/>
      <c r="O548" s="65"/>
    </row>
    <row r="549" spans="1:15" ht="15">
      <c r="A549" s="35" t="s">
        <v>121</v>
      </c>
      <c r="B549" s="34" t="s">
        <v>108</v>
      </c>
      <c r="C549" s="34" t="s">
        <v>452</v>
      </c>
      <c r="D549" s="206"/>
      <c r="E549" s="206"/>
      <c r="F549" s="206">
        <v>3997</v>
      </c>
      <c r="G549" s="206"/>
      <c r="H549" s="206"/>
      <c r="I549" s="206"/>
      <c r="J549" s="206"/>
      <c r="K549" s="25">
        <f t="shared" si="60"/>
        <v>-3997</v>
      </c>
      <c r="L549" s="204"/>
      <c r="M549" s="204"/>
      <c r="N549" s="204"/>
      <c r="O549" s="65"/>
    </row>
    <row r="550" spans="1:15" ht="15">
      <c r="A550" s="35" t="s">
        <v>168</v>
      </c>
      <c r="B550" s="34" t="s">
        <v>53</v>
      </c>
      <c r="C550" s="34" t="s">
        <v>54</v>
      </c>
      <c r="D550" s="206"/>
      <c r="E550" s="206"/>
      <c r="F550" s="206"/>
      <c r="G550" s="206"/>
      <c r="H550" s="206">
        <v>6100</v>
      </c>
      <c r="I550" s="206"/>
      <c r="J550" s="206"/>
      <c r="K550" s="25">
        <f t="shared" si="60"/>
        <v>6100</v>
      </c>
      <c r="L550" s="204"/>
      <c r="M550" s="204"/>
      <c r="N550" s="204"/>
      <c r="O550" s="65"/>
    </row>
    <row r="551" spans="1:15" ht="15">
      <c r="A551" s="219">
        <v>10121</v>
      </c>
      <c r="B551" s="214"/>
      <c r="C551" s="212" t="s">
        <v>29</v>
      </c>
      <c r="D551" s="213">
        <f aca="true" t="shared" si="62" ref="D551:J551">SUM(D552:D559)</f>
        <v>25900</v>
      </c>
      <c r="E551" s="213">
        <f t="shared" si="62"/>
        <v>24300</v>
      </c>
      <c r="F551" s="213">
        <f t="shared" si="62"/>
        <v>24300</v>
      </c>
      <c r="G551" s="213">
        <f t="shared" si="62"/>
        <v>0</v>
      </c>
      <c r="H551" s="213">
        <f t="shared" si="62"/>
        <v>81668</v>
      </c>
      <c r="I551" s="213">
        <f t="shared" si="62"/>
        <v>0</v>
      </c>
      <c r="J551" s="213">
        <f t="shared" si="62"/>
        <v>0</v>
      </c>
      <c r="K551" s="26">
        <f t="shared" si="60"/>
        <v>57368</v>
      </c>
      <c r="L551" s="204"/>
      <c r="M551" s="204"/>
      <c r="N551" s="204"/>
      <c r="O551" s="65"/>
    </row>
    <row r="552" spans="1:15" ht="15">
      <c r="A552" s="35" t="s">
        <v>122</v>
      </c>
      <c r="B552" s="34" t="s">
        <v>123</v>
      </c>
      <c r="C552" s="34" t="s">
        <v>124</v>
      </c>
      <c r="D552" s="206">
        <v>7400</v>
      </c>
      <c r="E552" s="206">
        <v>5300</v>
      </c>
      <c r="F552" s="206">
        <v>5300</v>
      </c>
      <c r="G552" s="206"/>
      <c r="H552" s="206">
        <v>7000</v>
      </c>
      <c r="I552" s="206"/>
      <c r="J552" s="206"/>
      <c r="K552" s="25">
        <f t="shared" si="60"/>
        <v>1700</v>
      </c>
      <c r="L552" s="204"/>
      <c r="M552" s="204"/>
      <c r="N552" s="204"/>
      <c r="O552" s="65"/>
    </row>
    <row r="553" spans="1:15" ht="15">
      <c r="A553" s="35" t="s">
        <v>296</v>
      </c>
      <c r="B553" s="205">
        <v>4133</v>
      </c>
      <c r="C553" s="34" t="s">
        <v>519</v>
      </c>
      <c r="D553" s="206"/>
      <c r="E553" s="206"/>
      <c r="F553" s="206"/>
      <c r="G553" s="206"/>
      <c r="H553" s="206">
        <v>34500</v>
      </c>
      <c r="I553" s="206"/>
      <c r="J553" s="206"/>
      <c r="K553" s="25">
        <f t="shared" si="60"/>
        <v>34500</v>
      </c>
      <c r="L553" s="204"/>
      <c r="M553" s="204"/>
      <c r="N553" s="204"/>
      <c r="O553" s="65"/>
    </row>
    <row r="554" spans="1:15" ht="15">
      <c r="A554" s="35" t="s">
        <v>122</v>
      </c>
      <c r="B554" s="205" t="s">
        <v>125</v>
      </c>
      <c r="C554" s="34" t="s">
        <v>513</v>
      </c>
      <c r="D554" s="206"/>
      <c r="E554" s="206">
        <v>5000</v>
      </c>
      <c r="F554" s="206">
        <v>5000</v>
      </c>
      <c r="G554" s="206"/>
      <c r="H554" s="206">
        <v>11200</v>
      </c>
      <c r="I554" s="206"/>
      <c r="J554" s="206"/>
      <c r="K554" s="25">
        <f t="shared" si="60"/>
        <v>6200</v>
      </c>
      <c r="L554" s="204"/>
      <c r="M554" s="204"/>
      <c r="N554" s="204"/>
      <c r="O554" s="65"/>
    </row>
    <row r="555" spans="1:15" ht="15">
      <c r="A555" s="208">
        <v>10121</v>
      </c>
      <c r="B555" s="207" t="s">
        <v>39</v>
      </c>
      <c r="C555" s="207" t="s">
        <v>40</v>
      </c>
      <c r="D555" s="206"/>
      <c r="E555" s="206"/>
      <c r="F555" s="206"/>
      <c r="G555" s="206"/>
      <c r="H555" s="206">
        <v>14400</v>
      </c>
      <c r="I555" s="206"/>
      <c r="J555" s="206"/>
      <c r="K555" s="25">
        <f t="shared" si="60"/>
        <v>14400</v>
      </c>
      <c r="L555" s="204"/>
      <c r="M555" s="204"/>
      <c r="N555" s="204"/>
      <c r="O555" s="65"/>
    </row>
    <row r="556" spans="1:15" ht="15">
      <c r="A556" s="208">
        <v>10121</v>
      </c>
      <c r="B556" s="207" t="s">
        <v>41</v>
      </c>
      <c r="C556" s="207" t="s">
        <v>345</v>
      </c>
      <c r="D556" s="206"/>
      <c r="E556" s="206"/>
      <c r="F556" s="206"/>
      <c r="G556" s="206"/>
      <c r="H556" s="206">
        <v>4868</v>
      </c>
      <c r="I556" s="206"/>
      <c r="J556" s="206"/>
      <c r="K556" s="25">
        <f t="shared" si="60"/>
        <v>4868</v>
      </c>
      <c r="L556" s="204"/>
      <c r="M556" s="204"/>
      <c r="N556" s="204"/>
      <c r="O556" s="65"/>
    </row>
    <row r="557" spans="1:15" ht="15">
      <c r="A557" s="208">
        <v>10121</v>
      </c>
      <c r="B557" s="205">
        <v>5513</v>
      </c>
      <c r="C557" s="34" t="s">
        <v>343</v>
      </c>
      <c r="D557" s="206"/>
      <c r="E557" s="206"/>
      <c r="F557" s="206"/>
      <c r="G557" s="206"/>
      <c r="H557" s="206"/>
      <c r="I557" s="206"/>
      <c r="J557" s="206"/>
      <c r="K557" s="25">
        <f t="shared" si="60"/>
        <v>0</v>
      </c>
      <c r="L557" s="204"/>
      <c r="M557" s="204"/>
      <c r="N557" s="204"/>
      <c r="O557" s="65"/>
    </row>
    <row r="558" spans="1:15" ht="15">
      <c r="A558" s="208" t="s">
        <v>296</v>
      </c>
      <c r="B558" s="34" t="s">
        <v>53</v>
      </c>
      <c r="C558" s="34" t="s">
        <v>54</v>
      </c>
      <c r="D558" s="206"/>
      <c r="E558" s="206"/>
      <c r="F558" s="206"/>
      <c r="G558" s="206"/>
      <c r="H558" s="206">
        <v>200</v>
      </c>
      <c r="I558" s="206"/>
      <c r="J558" s="206"/>
      <c r="K558" s="25">
        <f t="shared" si="60"/>
        <v>200</v>
      </c>
      <c r="L558" s="204"/>
      <c r="M558" s="204"/>
      <c r="N558" s="204"/>
      <c r="O558" s="65"/>
    </row>
    <row r="559" spans="1:15" ht="15">
      <c r="A559" s="35" t="s">
        <v>122</v>
      </c>
      <c r="B559" s="34" t="s">
        <v>126</v>
      </c>
      <c r="C559" s="34" t="s">
        <v>127</v>
      </c>
      <c r="D559" s="36">
        <v>18500</v>
      </c>
      <c r="E559" s="36">
        <v>14000</v>
      </c>
      <c r="F559" s="36">
        <v>14000</v>
      </c>
      <c r="G559" s="36"/>
      <c r="H559" s="206">
        <v>9500</v>
      </c>
      <c r="I559" s="36"/>
      <c r="J559" s="36"/>
      <c r="K559" s="25">
        <f t="shared" si="60"/>
        <v>-4500</v>
      </c>
      <c r="L559" s="204"/>
      <c r="M559" s="204"/>
      <c r="N559" s="204"/>
      <c r="O559" s="65"/>
    </row>
    <row r="560" spans="1:15" ht="15">
      <c r="A560" s="209" t="s">
        <v>128</v>
      </c>
      <c r="B560" s="214"/>
      <c r="C560" s="212" t="s">
        <v>418</v>
      </c>
      <c r="D560" s="211">
        <f aca="true" t="shared" si="63" ref="D560:J560">SUM(D561:D576)</f>
        <v>283399</v>
      </c>
      <c r="E560" s="211">
        <f t="shared" si="63"/>
        <v>546687</v>
      </c>
      <c r="F560" s="211">
        <f t="shared" si="63"/>
        <v>570085</v>
      </c>
      <c r="G560" s="211">
        <f t="shared" si="63"/>
        <v>0</v>
      </c>
      <c r="H560" s="211">
        <f t="shared" si="63"/>
        <v>1262160</v>
      </c>
      <c r="I560" s="211">
        <f t="shared" si="63"/>
        <v>0</v>
      </c>
      <c r="J560" s="211">
        <f t="shared" si="63"/>
        <v>0</v>
      </c>
      <c r="K560" s="26">
        <f t="shared" si="60"/>
        <v>692075</v>
      </c>
      <c r="L560" s="204"/>
      <c r="M560" s="204"/>
      <c r="N560" s="204"/>
      <c r="O560" s="65"/>
    </row>
    <row r="561" spans="1:15" ht="15">
      <c r="A561" s="35" t="s">
        <v>128</v>
      </c>
      <c r="B561" s="34" t="s">
        <v>57</v>
      </c>
      <c r="C561" s="34" t="s">
        <v>58</v>
      </c>
      <c r="D561" s="206">
        <v>45000</v>
      </c>
      <c r="E561" s="206">
        <v>320000</v>
      </c>
      <c r="F561" s="206">
        <v>343398</v>
      </c>
      <c r="G561" s="206"/>
      <c r="H561" s="206">
        <v>1000000</v>
      </c>
      <c r="I561" s="206"/>
      <c r="J561" s="206"/>
      <c r="K561" s="25">
        <f t="shared" si="60"/>
        <v>656602</v>
      </c>
      <c r="L561" s="204"/>
      <c r="M561" s="204">
        <v>1000000</v>
      </c>
      <c r="N561" s="204">
        <v>400000</v>
      </c>
      <c r="O561" s="65"/>
    </row>
    <row r="562" spans="1:15" ht="15">
      <c r="A562" s="35" t="s">
        <v>128</v>
      </c>
      <c r="B562" s="207" t="s">
        <v>39</v>
      </c>
      <c r="C562" s="207" t="s">
        <v>40</v>
      </c>
      <c r="D562" s="206">
        <v>117700</v>
      </c>
      <c r="E562" s="206">
        <v>106453</v>
      </c>
      <c r="F562" s="206">
        <v>106453</v>
      </c>
      <c r="G562" s="206"/>
      <c r="H562" s="206">
        <v>131210</v>
      </c>
      <c r="I562" s="206"/>
      <c r="J562" s="206"/>
      <c r="K562" s="25">
        <f t="shared" si="60"/>
        <v>24757</v>
      </c>
      <c r="L562" s="204"/>
      <c r="M562" s="204"/>
      <c r="N562" s="204"/>
      <c r="O562" s="65"/>
    </row>
    <row r="563" spans="1:15" ht="15">
      <c r="A563" s="35" t="s">
        <v>128</v>
      </c>
      <c r="B563" s="207" t="s">
        <v>41</v>
      </c>
      <c r="C563" s="207" t="s">
        <v>345</v>
      </c>
      <c r="D563" s="206">
        <v>39780</v>
      </c>
      <c r="E563" s="206">
        <v>35982</v>
      </c>
      <c r="F563" s="206">
        <v>35982</v>
      </c>
      <c r="G563" s="206"/>
      <c r="H563" s="206">
        <v>44350</v>
      </c>
      <c r="I563" s="206"/>
      <c r="J563" s="206"/>
      <c r="K563" s="25">
        <f t="shared" si="60"/>
        <v>8368</v>
      </c>
      <c r="L563" s="204"/>
      <c r="M563" s="204"/>
      <c r="N563" s="204"/>
      <c r="O563" s="65"/>
    </row>
    <row r="564" spans="1:15" ht="15">
      <c r="A564" s="35" t="s">
        <v>128</v>
      </c>
      <c r="B564" s="34" t="s">
        <v>42</v>
      </c>
      <c r="C564" s="34" t="s">
        <v>43</v>
      </c>
      <c r="D564" s="206">
        <v>404</v>
      </c>
      <c r="E564" s="206">
        <v>404</v>
      </c>
      <c r="F564" s="206">
        <v>404</v>
      </c>
      <c r="G564" s="206"/>
      <c r="H564" s="206">
        <v>1200</v>
      </c>
      <c r="I564" s="206"/>
      <c r="J564" s="206"/>
      <c r="K564" s="25">
        <f t="shared" si="60"/>
        <v>796</v>
      </c>
      <c r="L564" s="204"/>
      <c r="M564" s="204"/>
      <c r="N564" s="204"/>
      <c r="O564" s="65"/>
    </row>
    <row r="565" spans="1:15" ht="15">
      <c r="A565" s="35" t="s">
        <v>128</v>
      </c>
      <c r="B565" s="34" t="s">
        <v>44</v>
      </c>
      <c r="C565" s="34" t="s">
        <v>45</v>
      </c>
      <c r="D565" s="206">
        <v>0</v>
      </c>
      <c r="E565" s="206">
        <v>100</v>
      </c>
      <c r="F565" s="206">
        <v>100</v>
      </c>
      <c r="G565" s="206"/>
      <c r="H565" s="206"/>
      <c r="I565" s="206"/>
      <c r="J565" s="206"/>
      <c r="K565" s="25">
        <f t="shared" si="60"/>
        <v>-100</v>
      </c>
      <c r="L565" s="204"/>
      <c r="M565" s="204"/>
      <c r="N565" s="204"/>
      <c r="O565" s="65"/>
    </row>
    <row r="566" spans="1:15" ht="15">
      <c r="A566" s="35" t="s">
        <v>128</v>
      </c>
      <c r="B566" s="34" t="s">
        <v>46</v>
      </c>
      <c r="C566" s="34" t="s">
        <v>47</v>
      </c>
      <c r="D566" s="206">
        <v>969</v>
      </c>
      <c r="E566" s="206">
        <v>969</v>
      </c>
      <c r="F566" s="206">
        <v>969</v>
      </c>
      <c r="G566" s="206"/>
      <c r="H566" s="206">
        <v>1000</v>
      </c>
      <c r="I566" s="206"/>
      <c r="J566" s="206"/>
      <c r="K566" s="25">
        <f t="shared" si="60"/>
        <v>31</v>
      </c>
      <c r="L566" s="204"/>
      <c r="M566" s="204"/>
      <c r="N566" s="204"/>
      <c r="O566" s="65"/>
    </row>
    <row r="567" spans="1:15" ht="15">
      <c r="A567" s="35" t="s">
        <v>128</v>
      </c>
      <c r="B567" s="34" t="s">
        <v>64</v>
      </c>
      <c r="C567" s="34" t="s">
        <v>65</v>
      </c>
      <c r="D567" s="206">
        <v>24920</v>
      </c>
      <c r="E567" s="206">
        <v>24920</v>
      </c>
      <c r="F567" s="206">
        <v>24920</v>
      </c>
      <c r="G567" s="206"/>
      <c r="H567" s="206">
        <v>28295</v>
      </c>
      <c r="I567" s="206"/>
      <c r="J567" s="206"/>
      <c r="K567" s="25">
        <f t="shared" si="60"/>
        <v>3375</v>
      </c>
      <c r="L567" s="204"/>
      <c r="M567" s="204"/>
      <c r="N567" s="204"/>
      <c r="O567" s="65"/>
    </row>
    <row r="568" spans="1:15" ht="15">
      <c r="A568" s="35" t="s">
        <v>169</v>
      </c>
      <c r="B568" s="34" t="s">
        <v>81</v>
      </c>
      <c r="C568" s="34" t="s">
        <v>82</v>
      </c>
      <c r="D568" s="36"/>
      <c r="E568" s="36"/>
      <c r="F568" s="36"/>
      <c r="G568" s="36"/>
      <c r="H568" s="206"/>
      <c r="I568" s="36"/>
      <c r="J568" s="36"/>
      <c r="K568" s="25">
        <f t="shared" si="60"/>
        <v>0</v>
      </c>
      <c r="L568" s="204"/>
      <c r="M568" s="204"/>
      <c r="N568" s="204"/>
      <c r="O568" s="65"/>
    </row>
    <row r="569" spans="1:15" ht="15">
      <c r="A569" s="35" t="s">
        <v>128</v>
      </c>
      <c r="B569" s="34" t="s">
        <v>49</v>
      </c>
      <c r="C569" s="34" t="s">
        <v>343</v>
      </c>
      <c r="D569" s="206">
        <v>2910</v>
      </c>
      <c r="E569" s="206">
        <v>2910</v>
      </c>
      <c r="F569" s="206">
        <v>2910</v>
      </c>
      <c r="G569" s="206"/>
      <c r="H569" s="206">
        <v>1580</v>
      </c>
      <c r="I569" s="206"/>
      <c r="J569" s="206"/>
      <c r="K569" s="25">
        <f t="shared" si="60"/>
        <v>-1330</v>
      </c>
      <c r="L569" s="204"/>
      <c r="M569" s="204"/>
      <c r="N569" s="204"/>
      <c r="O569" s="65"/>
    </row>
    <row r="570" spans="1:15" ht="15">
      <c r="A570" s="35" t="s">
        <v>128</v>
      </c>
      <c r="B570" s="34" t="s">
        <v>50</v>
      </c>
      <c r="C570" s="34" t="s">
        <v>51</v>
      </c>
      <c r="D570" s="206">
        <v>782</v>
      </c>
      <c r="E570" s="206">
        <v>782</v>
      </c>
      <c r="F570" s="206">
        <v>782</v>
      </c>
      <c r="G570" s="206"/>
      <c r="H570" s="206">
        <v>785</v>
      </c>
      <c r="I570" s="206"/>
      <c r="J570" s="206"/>
      <c r="K570" s="25">
        <f t="shared" si="60"/>
        <v>3</v>
      </c>
      <c r="L570" s="204"/>
      <c r="M570" s="204"/>
      <c r="N570" s="204"/>
      <c r="O570" s="65"/>
    </row>
    <row r="571" spans="1:15" ht="15">
      <c r="A571" s="35" t="s">
        <v>128</v>
      </c>
      <c r="B571" s="34" t="s">
        <v>52</v>
      </c>
      <c r="C571" s="34" t="s">
        <v>344</v>
      </c>
      <c r="D571" s="206">
        <v>3665</v>
      </c>
      <c r="E571" s="206">
        <v>3665</v>
      </c>
      <c r="F571" s="206">
        <v>3665</v>
      </c>
      <c r="G571" s="206"/>
      <c r="H571" s="206">
        <v>7750</v>
      </c>
      <c r="I571" s="206"/>
      <c r="J571" s="206"/>
      <c r="K571" s="25">
        <f t="shared" si="60"/>
        <v>4085</v>
      </c>
      <c r="L571" s="204"/>
      <c r="M571" s="204"/>
      <c r="N571" s="204"/>
      <c r="O571" s="65"/>
    </row>
    <row r="572" spans="1:15" ht="15">
      <c r="A572" s="35" t="s">
        <v>128</v>
      </c>
      <c r="B572" s="34" t="s">
        <v>115</v>
      </c>
      <c r="C572" s="34" t="s">
        <v>116</v>
      </c>
      <c r="D572" s="206">
        <v>29784</v>
      </c>
      <c r="E572" s="206">
        <v>29784</v>
      </c>
      <c r="F572" s="206">
        <v>29784</v>
      </c>
      <c r="G572" s="206"/>
      <c r="H572" s="206">
        <v>29400</v>
      </c>
      <c r="I572" s="206"/>
      <c r="J572" s="206"/>
      <c r="K572" s="25">
        <f t="shared" si="60"/>
        <v>-384</v>
      </c>
      <c r="L572" s="204"/>
      <c r="M572" s="204"/>
      <c r="N572" s="204"/>
      <c r="O572" s="65"/>
    </row>
    <row r="573" spans="1:15" ht="15">
      <c r="A573" s="35" t="s">
        <v>128</v>
      </c>
      <c r="B573" s="34" t="s">
        <v>66</v>
      </c>
      <c r="C573" s="34" t="s">
        <v>67</v>
      </c>
      <c r="D573" s="206">
        <v>17379</v>
      </c>
      <c r="E573" s="206">
        <v>17379</v>
      </c>
      <c r="F573" s="206">
        <v>17379</v>
      </c>
      <c r="G573" s="206"/>
      <c r="H573" s="206">
        <v>16080</v>
      </c>
      <c r="I573" s="206"/>
      <c r="J573" s="206"/>
      <c r="K573" s="25">
        <f t="shared" si="60"/>
        <v>-1299</v>
      </c>
      <c r="L573" s="204"/>
      <c r="M573" s="204"/>
      <c r="N573" s="204"/>
      <c r="O573" s="65"/>
    </row>
    <row r="574" spans="1:15" ht="15">
      <c r="A574" s="35" t="s">
        <v>128</v>
      </c>
      <c r="B574" s="34" t="s">
        <v>108</v>
      </c>
      <c r="C574" s="34" t="s">
        <v>109</v>
      </c>
      <c r="D574" s="206"/>
      <c r="E574" s="206"/>
      <c r="F574" s="206"/>
      <c r="G574" s="206"/>
      <c r="H574" s="206"/>
      <c r="I574" s="206"/>
      <c r="J574" s="206"/>
      <c r="K574" s="25">
        <f t="shared" si="60"/>
        <v>0</v>
      </c>
      <c r="L574" s="204"/>
      <c r="M574" s="204"/>
      <c r="N574" s="204"/>
      <c r="O574" s="65"/>
    </row>
    <row r="575" spans="1:15" ht="15">
      <c r="A575" s="35" t="s">
        <v>128</v>
      </c>
      <c r="B575" s="34" t="s">
        <v>53</v>
      </c>
      <c r="C575" s="34" t="s">
        <v>54</v>
      </c>
      <c r="D575" s="206">
        <v>106</v>
      </c>
      <c r="E575" s="206">
        <v>3339</v>
      </c>
      <c r="F575" s="206">
        <v>3339</v>
      </c>
      <c r="G575" s="206"/>
      <c r="H575" s="206">
        <v>510</v>
      </c>
      <c r="I575" s="206"/>
      <c r="J575" s="206"/>
      <c r="K575" s="25">
        <f t="shared" si="60"/>
        <v>-2829</v>
      </c>
      <c r="L575" s="204"/>
      <c r="M575" s="204"/>
      <c r="N575" s="204"/>
      <c r="O575" s="65"/>
    </row>
    <row r="576" spans="1:15" ht="15">
      <c r="A576" s="35" t="s">
        <v>169</v>
      </c>
      <c r="B576" s="34" t="s">
        <v>68</v>
      </c>
      <c r="C576" s="34" t="s">
        <v>69</v>
      </c>
      <c r="D576" s="206"/>
      <c r="E576" s="206"/>
      <c r="F576" s="206"/>
      <c r="G576" s="206"/>
      <c r="H576" s="206"/>
      <c r="I576" s="206"/>
      <c r="J576" s="206"/>
      <c r="K576" s="25">
        <f t="shared" si="60"/>
        <v>0</v>
      </c>
      <c r="L576" s="204"/>
      <c r="M576" s="204"/>
      <c r="N576" s="204"/>
      <c r="O576" s="65"/>
    </row>
    <row r="577" spans="1:15" ht="15">
      <c r="A577" s="209" t="s">
        <v>169</v>
      </c>
      <c r="B577" s="214"/>
      <c r="C577" s="212" t="s">
        <v>495</v>
      </c>
      <c r="D577" s="211">
        <f>SUM(D578:D582)</f>
        <v>10848</v>
      </c>
      <c r="E577" s="211">
        <f>SUM(E578:E582)</f>
        <v>2958</v>
      </c>
      <c r="F577" s="211">
        <f>SUM(F578:F583)</f>
        <v>15026</v>
      </c>
      <c r="G577" s="211">
        <f>SUM(G578:G582)</f>
        <v>0</v>
      </c>
      <c r="H577" s="211">
        <f>SUM(H578:H582)</f>
        <v>0</v>
      </c>
      <c r="I577" s="211">
        <f>SUM(I578:I582)</f>
        <v>0</v>
      </c>
      <c r="J577" s="211">
        <f>SUM(J578:J582)</f>
        <v>0</v>
      </c>
      <c r="K577" s="26">
        <f t="shared" si="60"/>
        <v>-15026</v>
      </c>
      <c r="L577" s="204"/>
      <c r="M577" s="204"/>
      <c r="N577" s="204"/>
      <c r="O577" s="65"/>
    </row>
    <row r="578" spans="1:15" ht="15">
      <c r="A578" s="35" t="s">
        <v>169</v>
      </c>
      <c r="B578" s="207" t="s">
        <v>39</v>
      </c>
      <c r="C578" s="207" t="s">
        <v>40</v>
      </c>
      <c r="D578" s="36">
        <v>4507</v>
      </c>
      <c r="E578" s="36">
        <v>1100</v>
      </c>
      <c r="F578" s="36">
        <v>1100</v>
      </c>
      <c r="G578" s="36">
        <v>0</v>
      </c>
      <c r="H578" s="36">
        <v>0</v>
      </c>
      <c r="I578" s="36">
        <v>0</v>
      </c>
      <c r="J578" s="36">
        <v>0</v>
      </c>
      <c r="K578" s="25">
        <f t="shared" si="60"/>
        <v>-1100</v>
      </c>
      <c r="L578" s="204"/>
      <c r="M578" s="204"/>
      <c r="N578" s="204"/>
      <c r="O578" s="65"/>
    </row>
    <row r="579" spans="1:15" ht="15">
      <c r="A579" s="35" t="s">
        <v>169</v>
      </c>
      <c r="B579" s="207" t="s">
        <v>41</v>
      </c>
      <c r="C579" s="207" t="s">
        <v>345</v>
      </c>
      <c r="D579" s="36">
        <v>1550</v>
      </c>
      <c r="E579" s="36">
        <v>400</v>
      </c>
      <c r="F579" s="36">
        <v>400</v>
      </c>
      <c r="G579" s="36">
        <v>0</v>
      </c>
      <c r="H579" s="36">
        <v>0</v>
      </c>
      <c r="I579" s="36">
        <v>0</v>
      </c>
      <c r="J579" s="36">
        <v>0</v>
      </c>
      <c r="K579" s="25">
        <f t="shared" si="60"/>
        <v>-400</v>
      </c>
      <c r="L579" s="204"/>
      <c r="M579" s="204"/>
      <c r="N579" s="204"/>
      <c r="O579" s="65"/>
    </row>
    <row r="580" spans="1:15" ht="15">
      <c r="A580" s="35" t="s">
        <v>169</v>
      </c>
      <c r="B580" s="34" t="s">
        <v>42</v>
      </c>
      <c r="C580" s="34" t="s">
        <v>43</v>
      </c>
      <c r="D580" s="206">
        <v>130</v>
      </c>
      <c r="E580" s="206">
        <v>130</v>
      </c>
      <c r="F580" s="206">
        <v>130</v>
      </c>
      <c r="G580" s="206">
        <v>0</v>
      </c>
      <c r="H580" s="206">
        <v>0</v>
      </c>
      <c r="I580" s="206">
        <v>0</v>
      </c>
      <c r="J580" s="206">
        <v>0</v>
      </c>
      <c r="K580" s="25">
        <f t="shared" si="60"/>
        <v>-130</v>
      </c>
      <c r="L580" s="204"/>
      <c r="M580" s="204"/>
      <c r="N580" s="204"/>
      <c r="O580" s="65"/>
    </row>
    <row r="581" spans="1:15" ht="15">
      <c r="A581" s="35" t="s">
        <v>169</v>
      </c>
      <c r="B581" s="34" t="s">
        <v>44</v>
      </c>
      <c r="C581" s="34" t="s">
        <v>45</v>
      </c>
      <c r="D581" s="206">
        <v>328</v>
      </c>
      <c r="E581" s="206">
        <v>328</v>
      </c>
      <c r="F581" s="206">
        <v>328</v>
      </c>
      <c r="G581" s="206">
        <v>0</v>
      </c>
      <c r="H581" s="206">
        <v>0</v>
      </c>
      <c r="I581" s="206">
        <v>0</v>
      </c>
      <c r="J581" s="206">
        <v>0</v>
      </c>
      <c r="K581" s="25">
        <f t="shared" si="60"/>
        <v>-328</v>
      </c>
      <c r="L581" s="204"/>
      <c r="M581" s="204"/>
      <c r="N581" s="204"/>
      <c r="O581" s="65"/>
    </row>
    <row r="582" spans="1:15" ht="15">
      <c r="A582" s="35" t="s">
        <v>169</v>
      </c>
      <c r="B582" s="34" t="s">
        <v>53</v>
      </c>
      <c r="C582" s="34" t="s">
        <v>54</v>
      </c>
      <c r="D582" s="206">
        <v>4333</v>
      </c>
      <c r="E582" s="206">
        <v>1000</v>
      </c>
      <c r="F582" s="206">
        <v>1000</v>
      </c>
      <c r="G582" s="206">
        <v>0</v>
      </c>
      <c r="H582" s="206">
        <v>0</v>
      </c>
      <c r="I582" s="206">
        <v>0</v>
      </c>
      <c r="J582" s="206">
        <v>0</v>
      </c>
      <c r="K582" s="25">
        <f t="shared" si="60"/>
        <v>-1000</v>
      </c>
      <c r="L582" s="204"/>
      <c r="M582" s="204"/>
      <c r="N582" s="204"/>
      <c r="O582" s="65"/>
    </row>
    <row r="583" spans="1:15" ht="15">
      <c r="A583" s="35" t="s">
        <v>169</v>
      </c>
      <c r="B583" s="34" t="s">
        <v>126</v>
      </c>
      <c r="C583" s="34" t="s">
        <v>127</v>
      </c>
      <c r="D583" s="206"/>
      <c r="E583" s="206">
        <v>0</v>
      </c>
      <c r="F583" s="206">
        <v>12068</v>
      </c>
      <c r="G583" s="206">
        <v>0</v>
      </c>
      <c r="H583" s="206">
        <v>0</v>
      </c>
      <c r="I583" s="206">
        <v>0</v>
      </c>
      <c r="J583" s="206">
        <v>0</v>
      </c>
      <c r="K583" s="25">
        <f t="shared" si="60"/>
        <v>-12068</v>
      </c>
      <c r="L583" s="204"/>
      <c r="M583" s="204"/>
      <c r="N583" s="204"/>
      <c r="O583" s="65"/>
    </row>
    <row r="584" spans="1:15" ht="15">
      <c r="A584" s="209" t="s">
        <v>129</v>
      </c>
      <c r="B584" s="214"/>
      <c r="C584" s="212" t="s">
        <v>30</v>
      </c>
      <c r="D584" s="211">
        <f aca="true" t="shared" si="64" ref="D584:J584">SUM(D585:D589)</f>
        <v>23370</v>
      </c>
      <c r="E584" s="211">
        <f t="shared" si="64"/>
        <v>29610</v>
      </c>
      <c r="F584" s="211">
        <f t="shared" si="64"/>
        <v>29610</v>
      </c>
      <c r="G584" s="211">
        <f t="shared" si="64"/>
        <v>0</v>
      </c>
      <c r="H584" s="211">
        <f t="shared" si="64"/>
        <v>78500</v>
      </c>
      <c r="I584" s="211">
        <f t="shared" si="64"/>
        <v>0</v>
      </c>
      <c r="J584" s="211">
        <f t="shared" si="64"/>
        <v>0</v>
      </c>
      <c r="K584" s="26">
        <f t="shared" si="60"/>
        <v>48890</v>
      </c>
      <c r="L584" s="204"/>
      <c r="M584" s="204"/>
      <c r="N584" s="204"/>
      <c r="O584" s="65"/>
    </row>
    <row r="585" spans="1:15" ht="15">
      <c r="A585" s="35" t="s">
        <v>182</v>
      </c>
      <c r="B585" s="215">
        <v>4130</v>
      </c>
      <c r="C585" s="34" t="s">
        <v>133</v>
      </c>
      <c r="D585" s="206"/>
      <c r="E585" s="206"/>
      <c r="F585" s="206"/>
      <c r="G585" s="206"/>
      <c r="H585" s="206">
        <v>4500</v>
      </c>
      <c r="I585" s="206"/>
      <c r="J585" s="206"/>
      <c r="K585" s="25">
        <f t="shared" si="60"/>
        <v>4500</v>
      </c>
      <c r="L585" s="204"/>
      <c r="M585" s="204"/>
      <c r="N585" s="204"/>
      <c r="O585" s="65"/>
    </row>
    <row r="586" spans="1:15" ht="15">
      <c r="A586" s="35" t="s">
        <v>129</v>
      </c>
      <c r="B586" s="34" t="s">
        <v>130</v>
      </c>
      <c r="C586" s="34" t="s">
        <v>277</v>
      </c>
      <c r="D586" s="206">
        <v>9650</v>
      </c>
      <c r="E586" s="206">
        <v>9650</v>
      </c>
      <c r="F586" s="206">
        <v>9650</v>
      </c>
      <c r="G586" s="206"/>
      <c r="H586" s="206">
        <v>5000</v>
      </c>
      <c r="I586" s="206"/>
      <c r="J586" s="206"/>
      <c r="K586" s="25">
        <f t="shared" si="60"/>
        <v>-4650</v>
      </c>
      <c r="L586" s="204"/>
      <c r="M586" s="204"/>
      <c r="N586" s="204"/>
      <c r="O586" s="65"/>
    </row>
    <row r="587" spans="1:15" ht="15">
      <c r="A587" s="35" t="s">
        <v>182</v>
      </c>
      <c r="B587" s="205">
        <v>4500</v>
      </c>
      <c r="C587" s="34" t="s">
        <v>56</v>
      </c>
      <c r="D587" s="36"/>
      <c r="E587" s="36"/>
      <c r="F587" s="36"/>
      <c r="G587" s="206"/>
      <c r="H587" s="206"/>
      <c r="I587" s="206"/>
      <c r="J587" s="206"/>
      <c r="K587" s="25">
        <f t="shared" si="60"/>
        <v>0</v>
      </c>
      <c r="L587" s="204"/>
      <c r="M587" s="204"/>
      <c r="N587" s="204"/>
      <c r="O587" s="65"/>
    </row>
    <row r="588" spans="1:15" ht="15">
      <c r="A588" s="35" t="s">
        <v>182</v>
      </c>
      <c r="B588" s="34" t="s">
        <v>53</v>
      </c>
      <c r="C588" s="34" t="s">
        <v>54</v>
      </c>
      <c r="D588" s="36"/>
      <c r="E588" s="36"/>
      <c r="F588" s="36"/>
      <c r="G588" s="206"/>
      <c r="H588" s="206"/>
      <c r="I588" s="206"/>
      <c r="J588" s="206"/>
      <c r="K588" s="25">
        <f aca="true" t="shared" si="65" ref="K588:K650">H588-F588</f>
        <v>0</v>
      </c>
      <c r="L588" s="204"/>
      <c r="M588" s="204"/>
      <c r="N588" s="204"/>
      <c r="O588" s="65"/>
    </row>
    <row r="589" spans="1:15" ht="15">
      <c r="A589" s="35" t="s">
        <v>182</v>
      </c>
      <c r="B589" s="34" t="s">
        <v>126</v>
      </c>
      <c r="C589" s="34" t="s">
        <v>127</v>
      </c>
      <c r="D589" s="36">
        <v>13720</v>
      </c>
      <c r="E589" s="36">
        <v>19960</v>
      </c>
      <c r="F589" s="36">
        <v>19960</v>
      </c>
      <c r="G589" s="206"/>
      <c r="H589" s="206">
        <v>69000</v>
      </c>
      <c r="I589" s="206"/>
      <c r="J589" s="206"/>
      <c r="K589" s="25">
        <f t="shared" si="65"/>
        <v>49040</v>
      </c>
      <c r="L589" s="204"/>
      <c r="M589" s="204"/>
      <c r="N589" s="204"/>
      <c r="O589" s="65"/>
    </row>
    <row r="590" spans="1:15" ht="15">
      <c r="A590" s="209" t="s">
        <v>481</v>
      </c>
      <c r="B590" s="214"/>
      <c r="C590" s="227" t="s">
        <v>482</v>
      </c>
      <c r="D590" s="211">
        <f>D592+D591</f>
        <v>0</v>
      </c>
      <c r="E590" s="211">
        <f aca="true" t="shared" si="66" ref="E590:J590">E592+E591</f>
        <v>0</v>
      </c>
      <c r="F590" s="211">
        <f t="shared" si="66"/>
        <v>54213</v>
      </c>
      <c r="G590" s="211">
        <f t="shared" si="66"/>
        <v>0</v>
      </c>
      <c r="H590" s="211">
        <f t="shared" si="66"/>
        <v>54213</v>
      </c>
      <c r="I590" s="211">
        <f t="shared" si="66"/>
        <v>0</v>
      </c>
      <c r="J590" s="211">
        <f t="shared" si="66"/>
        <v>0</v>
      </c>
      <c r="K590" s="26">
        <f t="shared" si="65"/>
        <v>0</v>
      </c>
      <c r="L590" s="204"/>
      <c r="M590" s="204"/>
      <c r="N590" s="204"/>
      <c r="O590" s="65"/>
    </row>
    <row r="591" spans="1:15" ht="15">
      <c r="A591" s="35" t="s">
        <v>481</v>
      </c>
      <c r="B591" s="215">
        <v>4130</v>
      </c>
      <c r="C591" s="34" t="s">
        <v>133</v>
      </c>
      <c r="D591" s="206"/>
      <c r="E591" s="206"/>
      <c r="F591" s="206">
        <v>2000</v>
      </c>
      <c r="G591" s="206"/>
      <c r="H591" s="206">
        <v>2000</v>
      </c>
      <c r="I591" s="206"/>
      <c r="J591" s="206"/>
      <c r="K591" s="25">
        <f t="shared" si="65"/>
        <v>0</v>
      </c>
      <c r="L591" s="204"/>
      <c r="M591" s="204"/>
      <c r="N591" s="204"/>
      <c r="O591" s="65"/>
    </row>
    <row r="592" spans="1:15" ht="15">
      <c r="A592" s="35" t="s">
        <v>481</v>
      </c>
      <c r="B592" s="34" t="s">
        <v>126</v>
      </c>
      <c r="C592" s="34" t="s">
        <v>127</v>
      </c>
      <c r="D592" s="206"/>
      <c r="E592" s="206"/>
      <c r="F592" s="206">
        <v>52213</v>
      </c>
      <c r="G592" s="206"/>
      <c r="H592" s="206">
        <v>52213</v>
      </c>
      <c r="I592" s="206"/>
      <c r="J592" s="206"/>
      <c r="K592" s="25">
        <f t="shared" si="65"/>
        <v>0</v>
      </c>
      <c r="L592" s="204"/>
      <c r="M592" s="204"/>
      <c r="N592" s="204"/>
      <c r="O592" s="65"/>
    </row>
    <row r="593" spans="1:15" ht="15">
      <c r="A593" s="209" t="s">
        <v>131</v>
      </c>
      <c r="B593" s="214"/>
      <c r="C593" s="212" t="s">
        <v>31</v>
      </c>
      <c r="D593" s="211">
        <f aca="true" t="shared" si="67" ref="D593:J593">SUM(D594:D603)</f>
        <v>81367</v>
      </c>
      <c r="E593" s="211">
        <f t="shared" si="67"/>
        <v>100808</v>
      </c>
      <c r="F593" s="211">
        <f t="shared" si="67"/>
        <v>53267</v>
      </c>
      <c r="G593" s="211">
        <f t="shared" si="67"/>
        <v>0</v>
      </c>
      <c r="H593" s="211">
        <f t="shared" si="67"/>
        <v>77780</v>
      </c>
      <c r="I593" s="211">
        <f t="shared" si="67"/>
        <v>0</v>
      </c>
      <c r="J593" s="211">
        <f t="shared" si="67"/>
        <v>0</v>
      </c>
      <c r="K593" s="26">
        <f t="shared" si="65"/>
        <v>24513</v>
      </c>
      <c r="L593" s="204"/>
      <c r="M593" s="204"/>
      <c r="N593" s="204"/>
      <c r="O593" s="65"/>
    </row>
    <row r="594" spans="1:15" ht="15">
      <c r="A594" s="35" t="s">
        <v>257</v>
      </c>
      <c r="B594" s="207" t="s">
        <v>39</v>
      </c>
      <c r="C594" s="207" t="s">
        <v>40</v>
      </c>
      <c r="D594" s="36"/>
      <c r="E594" s="36"/>
      <c r="F594" s="36"/>
      <c r="G594" s="36"/>
      <c r="H594" s="36">
        <v>3480</v>
      </c>
      <c r="I594" s="36"/>
      <c r="J594" s="36"/>
      <c r="K594" s="25">
        <f t="shared" si="65"/>
        <v>3480</v>
      </c>
      <c r="L594" s="204"/>
      <c r="M594" s="204"/>
      <c r="N594" s="204"/>
      <c r="O594" s="65"/>
    </row>
    <row r="595" spans="1:15" ht="15">
      <c r="A595" s="35" t="s">
        <v>257</v>
      </c>
      <c r="B595" s="207" t="s">
        <v>41</v>
      </c>
      <c r="C595" s="207" t="s">
        <v>345</v>
      </c>
      <c r="D595" s="36"/>
      <c r="E595" s="36"/>
      <c r="F595" s="36"/>
      <c r="G595" s="36"/>
      <c r="H595" s="36">
        <v>1300</v>
      </c>
      <c r="I595" s="36"/>
      <c r="J595" s="36"/>
      <c r="K595" s="25">
        <f t="shared" si="65"/>
        <v>1300</v>
      </c>
      <c r="L595" s="204"/>
      <c r="M595" s="204"/>
      <c r="N595" s="204"/>
      <c r="O595" s="65"/>
    </row>
    <row r="596" spans="1:15" ht="15">
      <c r="A596" s="35" t="s">
        <v>131</v>
      </c>
      <c r="B596" s="34" t="s">
        <v>132</v>
      </c>
      <c r="C596" s="34" t="s">
        <v>133</v>
      </c>
      <c r="D596" s="206">
        <v>36920</v>
      </c>
      <c r="E596" s="206">
        <v>54512</v>
      </c>
      <c r="F596" s="206">
        <v>21672</v>
      </c>
      <c r="G596" s="206"/>
      <c r="H596" s="36">
        <v>43500</v>
      </c>
      <c r="I596" s="206"/>
      <c r="J596" s="206"/>
      <c r="K596" s="25">
        <f t="shared" si="65"/>
        <v>21828</v>
      </c>
      <c r="L596" s="204"/>
      <c r="M596" s="204"/>
      <c r="N596" s="204"/>
      <c r="O596" s="65"/>
    </row>
    <row r="597" spans="1:15" ht="15">
      <c r="A597" s="35" t="s">
        <v>257</v>
      </c>
      <c r="B597" s="205">
        <v>4132</v>
      </c>
      <c r="C597" s="34" t="s">
        <v>258</v>
      </c>
      <c r="D597" s="206"/>
      <c r="E597" s="206"/>
      <c r="F597" s="206"/>
      <c r="G597" s="206"/>
      <c r="H597" s="36">
        <v>1000</v>
      </c>
      <c r="I597" s="206"/>
      <c r="J597" s="206"/>
      <c r="K597" s="25">
        <f t="shared" si="65"/>
        <v>1000</v>
      </c>
      <c r="L597" s="204"/>
      <c r="M597" s="204"/>
      <c r="N597" s="204"/>
      <c r="O597" s="65"/>
    </row>
    <row r="598" spans="1:15" ht="15">
      <c r="A598" s="35" t="s">
        <v>131</v>
      </c>
      <c r="B598" s="34" t="s">
        <v>134</v>
      </c>
      <c r="C598" s="34" t="s">
        <v>346</v>
      </c>
      <c r="D598" s="206"/>
      <c r="E598" s="206"/>
      <c r="F598" s="206"/>
      <c r="G598" s="206"/>
      <c r="H598" s="36">
        <v>5000</v>
      </c>
      <c r="I598" s="206"/>
      <c r="J598" s="206"/>
      <c r="K598" s="25">
        <f t="shared" si="65"/>
        <v>5000</v>
      </c>
      <c r="L598" s="204"/>
      <c r="M598" s="204"/>
      <c r="N598" s="204"/>
      <c r="O598" s="65"/>
    </row>
    <row r="599" spans="1:15" ht="15">
      <c r="A599" s="35" t="s">
        <v>131</v>
      </c>
      <c r="B599" s="34" t="s">
        <v>130</v>
      </c>
      <c r="C599" s="34" t="s">
        <v>493</v>
      </c>
      <c r="D599" s="206">
        <v>27592</v>
      </c>
      <c r="E599" s="206">
        <v>17041</v>
      </c>
      <c r="F599" s="206">
        <v>17041</v>
      </c>
      <c r="G599" s="206"/>
      <c r="H599" s="36">
        <v>13500</v>
      </c>
      <c r="I599" s="206"/>
      <c r="J599" s="206"/>
      <c r="K599" s="25">
        <f t="shared" si="65"/>
        <v>-3541</v>
      </c>
      <c r="L599" s="204"/>
      <c r="M599" s="204"/>
      <c r="N599" s="204"/>
      <c r="O599" s="65"/>
    </row>
    <row r="600" spans="1:15" ht="15">
      <c r="A600" s="35" t="s">
        <v>257</v>
      </c>
      <c r="B600" s="34" t="s">
        <v>52</v>
      </c>
      <c r="C600" s="34" t="s">
        <v>344</v>
      </c>
      <c r="D600" s="206"/>
      <c r="E600" s="206"/>
      <c r="F600" s="206"/>
      <c r="G600" s="206"/>
      <c r="H600" s="36"/>
      <c r="I600" s="206"/>
      <c r="J600" s="206"/>
      <c r="K600" s="25">
        <f t="shared" si="65"/>
        <v>0</v>
      </c>
      <c r="L600" s="204"/>
      <c r="M600" s="204"/>
      <c r="N600" s="204"/>
      <c r="O600" s="65"/>
    </row>
    <row r="601" spans="1:15" ht="15">
      <c r="A601" s="35" t="s">
        <v>257</v>
      </c>
      <c r="B601" s="205">
        <v>5524</v>
      </c>
      <c r="C601" s="34" t="s">
        <v>259</v>
      </c>
      <c r="D601" s="206"/>
      <c r="E601" s="206"/>
      <c r="F601" s="206"/>
      <c r="G601" s="206"/>
      <c r="H601" s="36"/>
      <c r="I601" s="206"/>
      <c r="J601" s="206"/>
      <c r="K601" s="25">
        <f t="shared" si="65"/>
        <v>0</v>
      </c>
      <c r="L601" s="204"/>
      <c r="M601" s="204"/>
      <c r="N601" s="204"/>
      <c r="O601" s="65"/>
    </row>
    <row r="602" spans="1:15" ht="15">
      <c r="A602" s="35" t="s">
        <v>257</v>
      </c>
      <c r="B602" s="34" t="s">
        <v>53</v>
      </c>
      <c r="C602" s="34" t="s">
        <v>54</v>
      </c>
      <c r="D602" s="206"/>
      <c r="E602" s="206"/>
      <c r="F602" s="206"/>
      <c r="G602" s="206"/>
      <c r="H602" s="36"/>
      <c r="I602" s="206"/>
      <c r="J602" s="206"/>
      <c r="K602" s="25">
        <f t="shared" si="65"/>
        <v>0</v>
      </c>
      <c r="L602" s="204"/>
      <c r="M602" s="204"/>
      <c r="N602" s="204"/>
      <c r="O602" s="65"/>
    </row>
    <row r="603" spans="1:15" ht="15">
      <c r="A603" s="35" t="s">
        <v>131</v>
      </c>
      <c r="B603" s="34" t="s">
        <v>126</v>
      </c>
      <c r="C603" s="34" t="s">
        <v>127</v>
      </c>
      <c r="D603" s="206">
        <v>16855</v>
      </c>
      <c r="E603" s="206">
        <v>29255</v>
      </c>
      <c r="F603" s="206">
        <v>14554</v>
      </c>
      <c r="G603" s="206"/>
      <c r="H603" s="36">
        <v>10000</v>
      </c>
      <c r="I603" s="206"/>
      <c r="J603" s="206"/>
      <c r="K603" s="25">
        <f t="shared" si="65"/>
        <v>-4554</v>
      </c>
      <c r="L603" s="204"/>
      <c r="M603" s="204"/>
      <c r="N603" s="204"/>
      <c r="O603" s="65"/>
    </row>
    <row r="604" spans="1:15" ht="15">
      <c r="A604" s="209" t="s">
        <v>498</v>
      </c>
      <c r="B604" s="212"/>
      <c r="C604" s="19" t="s">
        <v>521</v>
      </c>
      <c r="D604" s="211">
        <f>SUM(D605:D616)</f>
        <v>27664</v>
      </c>
      <c r="E604" s="211">
        <f aca="true" t="shared" si="68" ref="E604:J604">SUM(E605:E616)</f>
        <v>20979</v>
      </c>
      <c r="F604" s="211">
        <f t="shared" si="68"/>
        <v>26979</v>
      </c>
      <c r="G604" s="211">
        <f t="shared" si="68"/>
        <v>0</v>
      </c>
      <c r="H604" s="211">
        <f t="shared" si="68"/>
        <v>21000</v>
      </c>
      <c r="I604" s="211">
        <f t="shared" si="68"/>
        <v>0</v>
      </c>
      <c r="J604" s="211">
        <f t="shared" si="68"/>
        <v>0</v>
      </c>
      <c r="K604" s="26">
        <f t="shared" si="65"/>
        <v>-5979</v>
      </c>
      <c r="L604" s="204"/>
      <c r="M604" s="204"/>
      <c r="N604" s="204"/>
      <c r="O604" s="65"/>
    </row>
    <row r="605" spans="1:15" ht="15">
      <c r="A605" s="35" t="s">
        <v>498</v>
      </c>
      <c r="B605" s="207" t="s">
        <v>39</v>
      </c>
      <c r="C605" s="207" t="s">
        <v>40</v>
      </c>
      <c r="D605" s="206">
        <v>5806</v>
      </c>
      <c r="E605" s="206">
        <v>4999</v>
      </c>
      <c r="F605" s="206">
        <v>4999</v>
      </c>
      <c r="G605" s="206"/>
      <c r="H605" s="36"/>
      <c r="I605" s="206"/>
      <c r="J605" s="206"/>
      <c r="K605" s="25">
        <f t="shared" si="65"/>
        <v>-4999</v>
      </c>
      <c r="L605" s="204"/>
      <c r="M605" s="204"/>
      <c r="N605" s="204"/>
      <c r="O605" s="65"/>
    </row>
    <row r="606" spans="1:15" ht="15">
      <c r="A606" s="35" t="s">
        <v>498</v>
      </c>
      <c r="B606" s="207" t="s">
        <v>41</v>
      </c>
      <c r="C606" s="207" t="s">
        <v>345</v>
      </c>
      <c r="D606" s="206">
        <v>1997</v>
      </c>
      <c r="E606" s="206">
        <v>1647</v>
      </c>
      <c r="F606" s="206">
        <v>1647</v>
      </c>
      <c r="G606" s="206"/>
      <c r="H606" s="36"/>
      <c r="I606" s="206"/>
      <c r="J606" s="206"/>
      <c r="K606" s="25">
        <f t="shared" si="65"/>
        <v>-1647</v>
      </c>
      <c r="L606" s="204"/>
      <c r="M606" s="204"/>
      <c r="N606" s="204"/>
      <c r="O606" s="65"/>
    </row>
    <row r="607" spans="1:15" ht="15">
      <c r="A607" s="35" t="s">
        <v>498</v>
      </c>
      <c r="B607" s="34" t="s">
        <v>42</v>
      </c>
      <c r="C607" s="34" t="s">
        <v>43</v>
      </c>
      <c r="D607" s="206">
        <v>130</v>
      </c>
      <c r="E607" s="206">
        <v>300</v>
      </c>
      <c r="F607" s="206">
        <v>300</v>
      </c>
      <c r="G607" s="206"/>
      <c r="H607" s="36"/>
      <c r="I607" s="206"/>
      <c r="J607" s="206"/>
      <c r="K607" s="25">
        <f t="shared" si="65"/>
        <v>-300</v>
      </c>
      <c r="L607" s="204"/>
      <c r="M607" s="204"/>
      <c r="N607" s="204"/>
      <c r="O607" s="65"/>
    </row>
    <row r="608" spans="1:15" ht="15">
      <c r="A608" s="35" t="s">
        <v>498</v>
      </c>
      <c r="B608" s="34" t="s">
        <v>44</v>
      </c>
      <c r="C608" s="34" t="s">
        <v>45</v>
      </c>
      <c r="D608" s="206">
        <v>328</v>
      </c>
      <c r="E608" s="206">
        <v>100</v>
      </c>
      <c r="F608" s="206">
        <v>100</v>
      </c>
      <c r="G608" s="206"/>
      <c r="H608" s="36"/>
      <c r="I608" s="206"/>
      <c r="J608" s="206"/>
      <c r="K608" s="25">
        <f t="shared" si="65"/>
        <v>-100</v>
      </c>
      <c r="L608" s="204"/>
      <c r="M608" s="204"/>
      <c r="N608" s="204"/>
      <c r="O608" s="65"/>
    </row>
    <row r="609" spans="1:15" ht="15">
      <c r="A609" s="35" t="s">
        <v>498</v>
      </c>
      <c r="B609" s="34" t="s">
        <v>46</v>
      </c>
      <c r="C609" s="34" t="s">
        <v>47</v>
      </c>
      <c r="D609" s="206"/>
      <c r="E609" s="206">
        <v>100</v>
      </c>
      <c r="F609" s="206">
        <v>100</v>
      </c>
      <c r="G609" s="206"/>
      <c r="H609" s="36"/>
      <c r="I609" s="206"/>
      <c r="J609" s="206"/>
      <c r="K609" s="25">
        <f t="shared" si="65"/>
        <v>-100</v>
      </c>
      <c r="L609" s="204"/>
      <c r="M609" s="204"/>
      <c r="N609" s="204"/>
      <c r="O609" s="65"/>
    </row>
    <row r="610" spans="1:15" ht="15">
      <c r="A610" s="35" t="s">
        <v>498</v>
      </c>
      <c r="B610" s="34" t="s">
        <v>64</v>
      </c>
      <c r="C610" s="34" t="s">
        <v>65</v>
      </c>
      <c r="D610" s="206">
        <v>13320</v>
      </c>
      <c r="E610" s="206">
        <v>9675</v>
      </c>
      <c r="F610" s="206">
        <v>15675</v>
      </c>
      <c r="G610" s="206"/>
      <c r="H610" s="36">
        <v>20000</v>
      </c>
      <c r="I610" s="206"/>
      <c r="J610" s="206"/>
      <c r="K610" s="25">
        <f t="shared" si="65"/>
        <v>4325</v>
      </c>
      <c r="L610" s="204"/>
      <c r="M610" s="204"/>
      <c r="N610" s="204"/>
      <c r="O610" s="65"/>
    </row>
    <row r="611" spans="1:15" ht="15">
      <c r="A611" s="35" t="s">
        <v>498</v>
      </c>
      <c r="B611" s="205">
        <v>5512</v>
      </c>
      <c r="C611" s="34" t="s">
        <v>82</v>
      </c>
      <c r="D611" s="206">
        <v>1750</v>
      </c>
      <c r="E611" s="206">
        <v>1750</v>
      </c>
      <c r="F611" s="206">
        <v>1750</v>
      </c>
      <c r="G611" s="206"/>
      <c r="H611" s="36"/>
      <c r="I611" s="206"/>
      <c r="J611" s="206"/>
      <c r="K611" s="25">
        <f t="shared" si="65"/>
        <v>-1750</v>
      </c>
      <c r="L611" s="204"/>
      <c r="M611" s="204"/>
      <c r="N611" s="204"/>
      <c r="O611" s="65"/>
    </row>
    <row r="612" spans="1:15" ht="15">
      <c r="A612" s="35" t="s">
        <v>498</v>
      </c>
      <c r="B612" s="34" t="s">
        <v>49</v>
      </c>
      <c r="C612" s="34" t="s">
        <v>343</v>
      </c>
      <c r="D612" s="206"/>
      <c r="E612" s="206">
        <v>2000</v>
      </c>
      <c r="F612" s="206">
        <v>2000</v>
      </c>
      <c r="G612" s="206"/>
      <c r="H612" s="36"/>
      <c r="I612" s="206"/>
      <c r="J612" s="206"/>
      <c r="K612" s="25">
        <f t="shared" si="65"/>
        <v>-2000</v>
      </c>
      <c r="L612" s="204"/>
      <c r="M612" s="204"/>
      <c r="N612" s="204"/>
      <c r="O612" s="65"/>
    </row>
    <row r="613" spans="1:15" ht="15">
      <c r="A613" s="35" t="s">
        <v>498</v>
      </c>
      <c r="B613" s="34" t="s">
        <v>50</v>
      </c>
      <c r="C613" s="34" t="s">
        <v>51</v>
      </c>
      <c r="D613" s="206"/>
      <c r="E613" s="206">
        <v>160</v>
      </c>
      <c r="F613" s="206">
        <v>160</v>
      </c>
      <c r="G613" s="206"/>
      <c r="H613" s="36"/>
      <c r="I613" s="206"/>
      <c r="J613" s="206"/>
      <c r="K613" s="25">
        <f t="shared" si="65"/>
        <v>-160</v>
      </c>
      <c r="L613" s="204"/>
      <c r="M613" s="204"/>
      <c r="N613" s="204"/>
      <c r="O613" s="65"/>
    </row>
    <row r="614" spans="1:15" ht="15">
      <c r="A614" s="35" t="s">
        <v>498</v>
      </c>
      <c r="B614" s="205">
        <v>5515</v>
      </c>
      <c r="C614" s="34" t="s">
        <v>344</v>
      </c>
      <c r="D614" s="206"/>
      <c r="E614" s="206"/>
      <c r="F614" s="206"/>
      <c r="G614" s="206"/>
      <c r="H614" s="36">
        <v>1000</v>
      </c>
      <c r="I614" s="206"/>
      <c r="J614" s="206"/>
      <c r="K614" s="25">
        <f t="shared" si="65"/>
        <v>1000</v>
      </c>
      <c r="L614" s="204"/>
      <c r="M614" s="204"/>
      <c r="N614" s="204"/>
      <c r="O614" s="65"/>
    </row>
    <row r="615" spans="1:15" ht="15">
      <c r="A615" s="35" t="s">
        <v>498</v>
      </c>
      <c r="B615" s="34" t="s">
        <v>115</v>
      </c>
      <c r="C615" s="34" t="s">
        <v>116</v>
      </c>
      <c r="D615" s="206"/>
      <c r="E615" s="206">
        <v>128</v>
      </c>
      <c r="F615" s="206">
        <v>128</v>
      </c>
      <c r="G615" s="206"/>
      <c r="H615" s="36"/>
      <c r="I615" s="206"/>
      <c r="J615" s="206"/>
      <c r="K615" s="25">
        <f t="shared" si="65"/>
        <v>-128</v>
      </c>
      <c r="L615" s="204"/>
      <c r="M615" s="204"/>
      <c r="N615" s="204"/>
      <c r="O615" s="65"/>
    </row>
    <row r="616" spans="1:15" ht="15">
      <c r="A616" s="35" t="s">
        <v>498</v>
      </c>
      <c r="B616" s="34" t="s">
        <v>53</v>
      </c>
      <c r="C616" s="34" t="s">
        <v>54</v>
      </c>
      <c r="D616" s="206">
        <v>4333</v>
      </c>
      <c r="E616" s="206">
        <v>120</v>
      </c>
      <c r="F616" s="206">
        <v>120</v>
      </c>
      <c r="G616" s="206"/>
      <c r="H616" s="36"/>
      <c r="I616" s="206"/>
      <c r="J616" s="206"/>
      <c r="K616" s="25">
        <f t="shared" si="65"/>
        <v>-120</v>
      </c>
      <c r="L616" s="204"/>
      <c r="M616" s="204"/>
      <c r="N616" s="204"/>
      <c r="O616" s="65"/>
    </row>
    <row r="617" spans="1:15" ht="15">
      <c r="A617" s="209" t="s">
        <v>135</v>
      </c>
      <c r="B617" s="214"/>
      <c r="C617" s="212" t="s">
        <v>32</v>
      </c>
      <c r="D617" s="211">
        <f aca="true" t="shared" si="69" ref="D617:J617">SUM(D618:D625)</f>
        <v>91740</v>
      </c>
      <c r="E617" s="211">
        <f t="shared" si="69"/>
        <v>83887</v>
      </c>
      <c r="F617" s="211">
        <f t="shared" si="69"/>
        <v>83887</v>
      </c>
      <c r="G617" s="211">
        <f t="shared" si="69"/>
        <v>0</v>
      </c>
      <c r="H617" s="211">
        <f t="shared" si="69"/>
        <v>83887</v>
      </c>
      <c r="I617" s="211">
        <f t="shared" si="69"/>
        <v>0</v>
      </c>
      <c r="J617" s="211">
        <f t="shared" si="69"/>
        <v>0</v>
      </c>
      <c r="K617" s="26">
        <f t="shared" si="65"/>
        <v>0</v>
      </c>
      <c r="L617" s="204"/>
      <c r="M617" s="204"/>
      <c r="N617" s="204"/>
      <c r="O617" s="65"/>
    </row>
    <row r="618" spans="1:15" ht="15">
      <c r="A618" s="208" t="s">
        <v>135</v>
      </c>
      <c r="B618" s="34" t="s">
        <v>136</v>
      </c>
      <c r="C618" s="34" t="s">
        <v>137</v>
      </c>
      <c r="D618" s="36">
        <v>82740</v>
      </c>
      <c r="E618" s="36">
        <v>82387</v>
      </c>
      <c r="F618" s="36">
        <v>82387</v>
      </c>
      <c r="G618" s="36"/>
      <c r="H618" s="36">
        <v>82387</v>
      </c>
      <c r="I618" s="36"/>
      <c r="J618" s="36"/>
      <c r="K618" s="25">
        <f t="shared" si="65"/>
        <v>0</v>
      </c>
      <c r="L618" s="204"/>
      <c r="M618" s="204"/>
      <c r="N618" s="204"/>
      <c r="O618" s="65"/>
    </row>
    <row r="619" spans="1:15" ht="15">
      <c r="A619" s="208">
        <v>10701</v>
      </c>
      <c r="B619" s="221">
        <v>500</v>
      </c>
      <c r="C619" s="207" t="s">
        <v>138</v>
      </c>
      <c r="D619" s="206"/>
      <c r="E619" s="206"/>
      <c r="F619" s="206"/>
      <c r="G619" s="206"/>
      <c r="H619" s="36"/>
      <c r="I619" s="206"/>
      <c r="J619" s="206"/>
      <c r="K619" s="25">
        <f t="shared" si="65"/>
        <v>0</v>
      </c>
      <c r="L619" s="204"/>
      <c r="M619" s="204"/>
      <c r="N619" s="204"/>
      <c r="O619" s="65"/>
    </row>
    <row r="620" spans="1:15" ht="15">
      <c r="A620" s="208">
        <v>10701</v>
      </c>
      <c r="B620" s="221">
        <v>506</v>
      </c>
      <c r="C620" s="207" t="s">
        <v>139</v>
      </c>
      <c r="D620" s="206"/>
      <c r="E620" s="206"/>
      <c r="F620" s="206"/>
      <c r="G620" s="206"/>
      <c r="H620" s="36"/>
      <c r="I620" s="206"/>
      <c r="J620" s="206"/>
      <c r="K620" s="25">
        <f t="shared" si="65"/>
        <v>0</v>
      </c>
      <c r="L620" s="204"/>
      <c r="M620" s="204"/>
      <c r="N620" s="204"/>
      <c r="O620" s="65"/>
    </row>
    <row r="621" spans="1:15" ht="15">
      <c r="A621" s="35" t="s">
        <v>135</v>
      </c>
      <c r="B621" s="34" t="s">
        <v>42</v>
      </c>
      <c r="C621" s="34" t="s">
        <v>43</v>
      </c>
      <c r="D621" s="206"/>
      <c r="E621" s="206"/>
      <c r="F621" s="206"/>
      <c r="G621" s="206"/>
      <c r="H621" s="36"/>
      <c r="I621" s="206"/>
      <c r="J621" s="206"/>
      <c r="K621" s="25">
        <f t="shared" si="65"/>
        <v>0</v>
      </c>
      <c r="L621" s="204"/>
      <c r="M621" s="204"/>
      <c r="N621" s="204"/>
      <c r="O621" s="65"/>
    </row>
    <row r="622" spans="1:15" ht="15">
      <c r="A622" s="35" t="s">
        <v>193</v>
      </c>
      <c r="B622" s="34" t="s">
        <v>46</v>
      </c>
      <c r="C622" s="34" t="s">
        <v>47</v>
      </c>
      <c r="D622" s="206"/>
      <c r="E622" s="206"/>
      <c r="F622" s="206"/>
      <c r="G622" s="206"/>
      <c r="H622" s="36"/>
      <c r="I622" s="206"/>
      <c r="J622" s="206"/>
      <c r="K622" s="25">
        <f t="shared" si="65"/>
        <v>0</v>
      </c>
      <c r="L622" s="204"/>
      <c r="M622" s="204"/>
      <c r="N622" s="204"/>
      <c r="O622" s="65"/>
    </row>
    <row r="623" spans="1:15" ht="15">
      <c r="A623" s="35" t="s">
        <v>193</v>
      </c>
      <c r="B623" s="205">
        <v>5514</v>
      </c>
      <c r="C623" s="34" t="s">
        <v>51</v>
      </c>
      <c r="D623" s="206"/>
      <c r="E623" s="206"/>
      <c r="F623" s="206"/>
      <c r="G623" s="206"/>
      <c r="H623" s="36"/>
      <c r="I623" s="206"/>
      <c r="J623" s="206"/>
      <c r="K623" s="25">
        <f t="shared" si="65"/>
        <v>0</v>
      </c>
      <c r="L623" s="204"/>
      <c r="M623" s="204"/>
      <c r="N623" s="204"/>
      <c r="O623" s="65"/>
    </row>
    <row r="624" spans="1:15" ht="15">
      <c r="A624" s="35" t="s">
        <v>135</v>
      </c>
      <c r="B624" s="34" t="s">
        <v>52</v>
      </c>
      <c r="C624" s="34" t="s">
        <v>344</v>
      </c>
      <c r="D624" s="206"/>
      <c r="E624" s="206"/>
      <c r="F624" s="206"/>
      <c r="G624" s="206"/>
      <c r="H624" s="36"/>
      <c r="I624" s="206"/>
      <c r="J624" s="206"/>
      <c r="K624" s="25">
        <f t="shared" si="65"/>
        <v>0</v>
      </c>
      <c r="L624" s="204"/>
      <c r="M624" s="204"/>
      <c r="N624" s="204"/>
      <c r="O624" s="65"/>
    </row>
    <row r="625" spans="1:15" ht="15">
      <c r="A625" s="208">
        <v>10701</v>
      </c>
      <c r="B625" s="34" t="s">
        <v>126</v>
      </c>
      <c r="C625" s="34" t="s">
        <v>127</v>
      </c>
      <c r="D625" s="36">
        <v>9000</v>
      </c>
      <c r="E625" s="36">
        <v>1500</v>
      </c>
      <c r="F625" s="36">
        <v>1500</v>
      </c>
      <c r="G625" s="36"/>
      <c r="H625" s="36">
        <v>1500</v>
      </c>
      <c r="I625" s="36"/>
      <c r="J625" s="36"/>
      <c r="K625" s="25">
        <f t="shared" si="65"/>
        <v>0</v>
      </c>
      <c r="L625" s="204"/>
      <c r="M625" s="204"/>
      <c r="N625" s="204"/>
      <c r="O625" s="65"/>
    </row>
    <row r="626" spans="1:15" ht="15">
      <c r="A626" s="209" t="s">
        <v>140</v>
      </c>
      <c r="B626" s="214"/>
      <c r="C626" s="212" t="s">
        <v>514</v>
      </c>
      <c r="D626" s="211">
        <f aca="true" t="shared" si="70" ref="D626:J626">SUM(D627:D639)</f>
        <v>6000</v>
      </c>
      <c r="E626" s="211">
        <f t="shared" si="70"/>
        <v>6672</v>
      </c>
      <c r="F626" s="211">
        <f t="shared" si="70"/>
        <v>0</v>
      </c>
      <c r="G626" s="211">
        <f t="shared" si="70"/>
        <v>0</v>
      </c>
      <c r="H626" s="211">
        <f t="shared" si="70"/>
        <v>20700</v>
      </c>
      <c r="I626" s="211">
        <f t="shared" si="70"/>
        <v>0</v>
      </c>
      <c r="J626" s="211">
        <f t="shared" si="70"/>
        <v>0</v>
      </c>
      <c r="K626" s="26">
        <f t="shared" si="65"/>
        <v>20700</v>
      </c>
      <c r="L626" s="204"/>
      <c r="M626" s="204"/>
      <c r="N626" s="204"/>
      <c r="O626" s="65"/>
    </row>
    <row r="627" spans="1:15" ht="15">
      <c r="A627" s="35" t="s">
        <v>183</v>
      </c>
      <c r="B627" s="207" t="s">
        <v>39</v>
      </c>
      <c r="C627" s="207" t="s">
        <v>40</v>
      </c>
      <c r="D627" s="206"/>
      <c r="E627" s="206"/>
      <c r="F627" s="206"/>
      <c r="G627" s="206"/>
      <c r="H627" s="206">
        <v>9315</v>
      </c>
      <c r="I627" s="206"/>
      <c r="J627" s="206"/>
      <c r="K627" s="25">
        <f t="shared" si="65"/>
        <v>9315</v>
      </c>
      <c r="L627" s="204"/>
      <c r="M627" s="204"/>
      <c r="N627" s="204"/>
      <c r="O627" s="65"/>
    </row>
    <row r="628" spans="1:15" ht="15">
      <c r="A628" s="35" t="s">
        <v>183</v>
      </c>
      <c r="B628" s="207" t="s">
        <v>41</v>
      </c>
      <c r="C628" s="207" t="s">
        <v>345</v>
      </c>
      <c r="D628" s="206"/>
      <c r="E628" s="206"/>
      <c r="F628" s="206"/>
      <c r="G628" s="206"/>
      <c r="H628" s="206">
        <v>3150</v>
      </c>
      <c r="I628" s="206"/>
      <c r="J628" s="206"/>
      <c r="K628" s="25">
        <f t="shared" si="65"/>
        <v>3150</v>
      </c>
      <c r="L628" s="204"/>
      <c r="M628" s="204"/>
      <c r="N628" s="204"/>
      <c r="O628" s="65"/>
    </row>
    <row r="629" spans="1:15" ht="15">
      <c r="A629" s="35" t="s">
        <v>183</v>
      </c>
      <c r="B629" s="34" t="s">
        <v>42</v>
      </c>
      <c r="C629" s="34" t="s">
        <v>43</v>
      </c>
      <c r="D629" s="206"/>
      <c r="E629" s="206"/>
      <c r="F629" s="206"/>
      <c r="G629" s="206"/>
      <c r="H629" s="206">
        <v>550</v>
      </c>
      <c r="I629" s="206"/>
      <c r="J629" s="206"/>
      <c r="K629" s="25">
        <f t="shared" si="65"/>
        <v>550</v>
      </c>
      <c r="L629" s="204"/>
      <c r="M629" s="204"/>
      <c r="N629" s="204"/>
      <c r="O629" s="65"/>
    </row>
    <row r="630" spans="1:15" ht="15">
      <c r="A630" s="35" t="s">
        <v>183</v>
      </c>
      <c r="B630" s="34" t="s">
        <v>46</v>
      </c>
      <c r="C630" s="34" t="s">
        <v>47</v>
      </c>
      <c r="D630" s="206"/>
      <c r="E630" s="206"/>
      <c r="F630" s="206"/>
      <c r="G630" s="206"/>
      <c r="H630" s="206">
        <v>2285</v>
      </c>
      <c r="I630" s="206"/>
      <c r="J630" s="206"/>
      <c r="K630" s="25">
        <f t="shared" si="65"/>
        <v>2285</v>
      </c>
      <c r="L630" s="204"/>
      <c r="M630" s="204"/>
      <c r="N630" s="204"/>
      <c r="O630" s="65"/>
    </row>
    <row r="631" spans="1:15" ht="15">
      <c r="A631" s="35" t="s">
        <v>183</v>
      </c>
      <c r="B631" s="34" t="s">
        <v>64</v>
      </c>
      <c r="C631" s="34" t="s">
        <v>65</v>
      </c>
      <c r="D631" s="206"/>
      <c r="E631" s="206"/>
      <c r="F631" s="206"/>
      <c r="G631" s="206"/>
      <c r="H631" s="206">
        <v>3500</v>
      </c>
      <c r="I631" s="206"/>
      <c r="J631" s="206"/>
      <c r="K631" s="25">
        <f t="shared" si="65"/>
        <v>3500</v>
      </c>
      <c r="L631" s="204"/>
      <c r="M631" s="204"/>
      <c r="N631" s="204"/>
      <c r="O631" s="65"/>
    </row>
    <row r="632" spans="1:15" ht="15">
      <c r="A632" s="35" t="s">
        <v>183</v>
      </c>
      <c r="B632" s="34" t="s">
        <v>49</v>
      </c>
      <c r="C632" s="34" t="s">
        <v>343</v>
      </c>
      <c r="D632" s="206"/>
      <c r="E632" s="206"/>
      <c r="F632" s="206"/>
      <c r="G632" s="206"/>
      <c r="H632" s="206"/>
      <c r="I632" s="206"/>
      <c r="J632" s="206"/>
      <c r="K632" s="25">
        <f t="shared" si="65"/>
        <v>0</v>
      </c>
      <c r="L632" s="204"/>
      <c r="M632" s="204"/>
      <c r="N632" s="204"/>
      <c r="O632" s="65"/>
    </row>
    <row r="633" spans="1:15" ht="15">
      <c r="A633" s="35" t="s">
        <v>183</v>
      </c>
      <c r="B633" s="34" t="s">
        <v>50</v>
      </c>
      <c r="C633" s="34" t="s">
        <v>51</v>
      </c>
      <c r="D633" s="206"/>
      <c r="E633" s="206"/>
      <c r="F633" s="206"/>
      <c r="G633" s="206"/>
      <c r="H633" s="206"/>
      <c r="I633" s="206"/>
      <c r="J633" s="206"/>
      <c r="K633" s="25">
        <f t="shared" si="65"/>
        <v>0</v>
      </c>
      <c r="L633" s="204"/>
      <c r="M633" s="204"/>
      <c r="N633" s="204"/>
      <c r="O633" s="65"/>
    </row>
    <row r="634" spans="1:15" ht="15">
      <c r="A634" s="35" t="s">
        <v>183</v>
      </c>
      <c r="B634" s="34" t="s">
        <v>52</v>
      </c>
      <c r="C634" s="34" t="s">
        <v>344</v>
      </c>
      <c r="D634" s="206"/>
      <c r="E634" s="206"/>
      <c r="F634" s="206"/>
      <c r="G634" s="206"/>
      <c r="H634" s="206">
        <v>1000</v>
      </c>
      <c r="I634" s="206"/>
      <c r="J634" s="206"/>
      <c r="K634" s="25">
        <f t="shared" si="65"/>
        <v>1000</v>
      </c>
      <c r="L634" s="204"/>
      <c r="M634" s="204"/>
      <c r="N634" s="204"/>
      <c r="O634" s="65"/>
    </row>
    <row r="635" spans="1:15" ht="15">
      <c r="A635" s="35" t="s">
        <v>183</v>
      </c>
      <c r="B635" s="34" t="s">
        <v>115</v>
      </c>
      <c r="C635" s="34" t="s">
        <v>116</v>
      </c>
      <c r="D635" s="206"/>
      <c r="E635" s="206"/>
      <c r="F635" s="206"/>
      <c r="G635" s="206"/>
      <c r="H635" s="206"/>
      <c r="I635" s="206"/>
      <c r="J635" s="206"/>
      <c r="K635" s="25">
        <f t="shared" si="65"/>
        <v>0</v>
      </c>
      <c r="L635" s="204"/>
      <c r="M635" s="204"/>
      <c r="N635" s="204"/>
      <c r="O635" s="65"/>
    </row>
    <row r="636" spans="1:15" ht="15">
      <c r="A636" s="35" t="s">
        <v>183</v>
      </c>
      <c r="B636" s="34" t="s">
        <v>66</v>
      </c>
      <c r="C636" s="34" t="s">
        <v>67</v>
      </c>
      <c r="D636" s="206"/>
      <c r="E636" s="206"/>
      <c r="F636" s="206"/>
      <c r="G636" s="206"/>
      <c r="H636" s="206"/>
      <c r="I636" s="206"/>
      <c r="J636" s="206"/>
      <c r="K636" s="25">
        <f t="shared" si="65"/>
        <v>0</v>
      </c>
      <c r="L636" s="204"/>
      <c r="M636" s="204"/>
      <c r="N636" s="204"/>
      <c r="O636" s="65"/>
    </row>
    <row r="637" spans="1:15" ht="15">
      <c r="A637" s="35" t="s">
        <v>183</v>
      </c>
      <c r="B637" s="34" t="s">
        <v>108</v>
      </c>
      <c r="C637" s="34" t="s">
        <v>109</v>
      </c>
      <c r="D637" s="206"/>
      <c r="E637" s="206"/>
      <c r="F637" s="206"/>
      <c r="G637" s="206"/>
      <c r="H637" s="206"/>
      <c r="I637" s="206"/>
      <c r="J637" s="206"/>
      <c r="K637" s="25">
        <f t="shared" si="65"/>
        <v>0</v>
      </c>
      <c r="L637" s="204"/>
      <c r="M637" s="204"/>
      <c r="N637" s="204"/>
      <c r="O637" s="65"/>
    </row>
    <row r="638" spans="1:15" ht="15">
      <c r="A638" s="35" t="s">
        <v>183</v>
      </c>
      <c r="B638" s="34" t="s">
        <v>53</v>
      </c>
      <c r="C638" s="34" t="s">
        <v>54</v>
      </c>
      <c r="D638" s="206"/>
      <c r="E638" s="206"/>
      <c r="F638" s="206"/>
      <c r="G638" s="206"/>
      <c r="H638" s="206"/>
      <c r="I638" s="206"/>
      <c r="J638" s="206"/>
      <c r="K638" s="25">
        <f t="shared" si="65"/>
        <v>0</v>
      </c>
      <c r="L638" s="204"/>
      <c r="M638" s="204"/>
      <c r="N638" s="204"/>
      <c r="O638" s="65"/>
    </row>
    <row r="639" spans="1:15" ht="15">
      <c r="A639" s="35" t="s">
        <v>183</v>
      </c>
      <c r="B639" s="205">
        <v>5526</v>
      </c>
      <c r="C639" s="34" t="s">
        <v>489</v>
      </c>
      <c r="D639" s="206">
        <v>6000</v>
      </c>
      <c r="E639" s="206">
        <v>6672</v>
      </c>
      <c r="F639" s="206"/>
      <c r="G639" s="206"/>
      <c r="H639" s="206">
        <v>900</v>
      </c>
      <c r="I639" s="206"/>
      <c r="J639" s="206"/>
      <c r="K639" s="25">
        <f t="shared" si="65"/>
        <v>900</v>
      </c>
      <c r="L639" s="204"/>
      <c r="M639" s="204"/>
      <c r="N639" s="204"/>
      <c r="O639" s="65"/>
    </row>
    <row r="640" spans="1:15" ht="15">
      <c r="A640" s="209" t="s">
        <v>491</v>
      </c>
      <c r="B640" s="214"/>
      <c r="C640" s="212" t="s">
        <v>492</v>
      </c>
      <c r="D640" s="211">
        <f>SUM(D641:D646)</f>
        <v>19720</v>
      </c>
      <c r="E640" s="211">
        <f aca="true" t="shared" si="71" ref="E640:J640">SUM(E641:E646)</f>
        <v>20100</v>
      </c>
      <c r="F640" s="211">
        <f t="shared" si="71"/>
        <v>20100</v>
      </c>
      <c r="G640" s="211">
        <f t="shared" si="71"/>
        <v>0</v>
      </c>
      <c r="H640" s="211">
        <f t="shared" si="71"/>
        <v>44548</v>
      </c>
      <c r="I640" s="211">
        <f t="shared" si="71"/>
        <v>0</v>
      </c>
      <c r="J640" s="211">
        <f t="shared" si="71"/>
        <v>0</v>
      </c>
      <c r="K640" s="26">
        <f t="shared" si="65"/>
        <v>24448</v>
      </c>
      <c r="L640" s="204"/>
      <c r="M640" s="204"/>
      <c r="N640" s="204"/>
      <c r="O640" s="65"/>
    </row>
    <row r="641" spans="1:15" ht="15">
      <c r="A641" s="35" t="s">
        <v>491</v>
      </c>
      <c r="B641" s="205">
        <v>4138</v>
      </c>
      <c r="C641" s="34" t="s">
        <v>493</v>
      </c>
      <c r="D641" s="206">
        <v>11920</v>
      </c>
      <c r="E641" s="206">
        <v>14000</v>
      </c>
      <c r="F641" s="206">
        <v>14000</v>
      </c>
      <c r="G641" s="206"/>
      <c r="H641" s="206">
        <v>2500</v>
      </c>
      <c r="I641" s="206"/>
      <c r="J641" s="206"/>
      <c r="K641" s="25">
        <f t="shared" si="65"/>
        <v>-11500</v>
      </c>
      <c r="L641" s="204"/>
      <c r="M641" s="204"/>
      <c r="N641" s="204"/>
      <c r="O641" s="65"/>
    </row>
    <row r="642" spans="1:15" ht="15">
      <c r="A642" s="35" t="s">
        <v>491</v>
      </c>
      <c r="B642" s="207" t="s">
        <v>39</v>
      </c>
      <c r="C642" s="207" t="s">
        <v>40</v>
      </c>
      <c r="D642" s="206"/>
      <c r="E642" s="206"/>
      <c r="F642" s="206"/>
      <c r="G642" s="206"/>
      <c r="H642" s="206">
        <v>7800</v>
      </c>
      <c r="I642" s="206"/>
      <c r="J642" s="206"/>
      <c r="K642" s="25">
        <f t="shared" si="65"/>
        <v>7800</v>
      </c>
      <c r="L642" s="204"/>
      <c r="M642" s="204"/>
      <c r="N642" s="204"/>
      <c r="O642" s="65"/>
    </row>
    <row r="643" spans="1:15" ht="15">
      <c r="A643" s="35" t="s">
        <v>491</v>
      </c>
      <c r="B643" s="207" t="s">
        <v>41</v>
      </c>
      <c r="C643" s="207" t="s">
        <v>345</v>
      </c>
      <c r="D643" s="206"/>
      <c r="E643" s="206"/>
      <c r="F643" s="206"/>
      <c r="G643" s="206"/>
      <c r="H643" s="206">
        <v>2640</v>
      </c>
      <c r="I643" s="206"/>
      <c r="J643" s="206"/>
      <c r="K643" s="25">
        <f t="shared" si="65"/>
        <v>2640</v>
      </c>
      <c r="L643" s="204"/>
      <c r="M643" s="204"/>
      <c r="N643" s="204"/>
      <c r="O643" s="65"/>
    </row>
    <row r="644" spans="1:15" ht="15">
      <c r="A644" s="35" t="s">
        <v>491</v>
      </c>
      <c r="B644" s="34" t="s">
        <v>49</v>
      </c>
      <c r="C644" s="34" t="s">
        <v>544</v>
      </c>
      <c r="D644" s="206"/>
      <c r="E644" s="206"/>
      <c r="F644" s="206"/>
      <c r="G644" s="206"/>
      <c r="H644" s="206">
        <v>14450</v>
      </c>
      <c r="I644" s="206"/>
      <c r="J644" s="206"/>
      <c r="K644" s="25">
        <f t="shared" si="65"/>
        <v>14450</v>
      </c>
      <c r="L644" s="204"/>
      <c r="M644" s="204"/>
      <c r="N644" s="204"/>
      <c r="O644" s="65"/>
    </row>
    <row r="645" spans="1:15" ht="15">
      <c r="A645" s="35" t="s">
        <v>491</v>
      </c>
      <c r="B645" s="205">
        <v>5525</v>
      </c>
      <c r="C645" s="34" t="s">
        <v>54</v>
      </c>
      <c r="D645" s="206">
        <v>7800</v>
      </c>
      <c r="E645" s="206">
        <v>6100</v>
      </c>
      <c r="F645" s="206">
        <v>6100</v>
      </c>
      <c r="G645" s="206"/>
      <c r="H645" s="206">
        <v>300</v>
      </c>
      <c r="I645" s="206"/>
      <c r="J645" s="206"/>
      <c r="K645" s="25">
        <f t="shared" si="65"/>
        <v>-5800</v>
      </c>
      <c r="L645" s="204"/>
      <c r="M645" s="204"/>
      <c r="N645" s="204"/>
      <c r="O645" s="65"/>
    </row>
    <row r="646" spans="1:15" ht="15">
      <c r="A646" s="35" t="s">
        <v>491</v>
      </c>
      <c r="B646" s="205">
        <v>5526</v>
      </c>
      <c r="C646" s="34" t="s">
        <v>489</v>
      </c>
      <c r="D646" s="206"/>
      <c r="E646" s="206"/>
      <c r="F646" s="206"/>
      <c r="G646" s="206"/>
      <c r="H646" s="206">
        <v>16858</v>
      </c>
      <c r="I646" s="206"/>
      <c r="J646" s="206"/>
      <c r="K646" s="25">
        <f t="shared" si="65"/>
        <v>16858</v>
      </c>
      <c r="L646" s="204"/>
      <c r="M646" s="204"/>
      <c r="N646" s="204"/>
      <c r="O646" s="65"/>
    </row>
    <row r="647" spans="1:15" ht="15">
      <c r="A647" s="35"/>
      <c r="B647" s="220">
        <v>2082</v>
      </c>
      <c r="C647" s="212" t="s">
        <v>490</v>
      </c>
      <c r="D647" s="203">
        <v>1800</v>
      </c>
      <c r="E647" s="203">
        <v>2500</v>
      </c>
      <c r="F647" s="203">
        <v>2500</v>
      </c>
      <c r="G647" s="206"/>
      <c r="H647" s="203">
        <v>2532</v>
      </c>
      <c r="I647" s="206"/>
      <c r="J647" s="206"/>
      <c r="K647" s="26">
        <f t="shared" si="65"/>
        <v>32</v>
      </c>
      <c r="L647" s="204"/>
      <c r="M647" s="204"/>
      <c r="N647" s="204"/>
      <c r="O647" s="65"/>
    </row>
    <row r="648" spans="1:15" ht="15">
      <c r="A648" s="35"/>
      <c r="B648" s="228">
        <v>2081</v>
      </c>
      <c r="C648" s="202" t="s">
        <v>141</v>
      </c>
      <c r="D648" s="213">
        <v>245046</v>
      </c>
      <c r="E648" s="213">
        <v>718000</v>
      </c>
      <c r="F648" s="213">
        <v>718000</v>
      </c>
      <c r="G648" s="213"/>
      <c r="H648" s="213">
        <v>153000</v>
      </c>
      <c r="I648" s="213"/>
      <c r="J648" s="213"/>
      <c r="K648" s="26">
        <f t="shared" si="65"/>
        <v>-565000</v>
      </c>
      <c r="L648" s="204"/>
      <c r="M648" s="204"/>
      <c r="N648" s="204"/>
      <c r="O648" s="65"/>
    </row>
    <row r="649" spans="1:15" ht="15">
      <c r="A649" s="35"/>
      <c r="B649" s="210"/>
      <c r="C649" s="202" t="s">
        <v>142</v>
      </c>
      <c r="D649" s="203">
        <v>0</v>
      </c>
      <c r="E649" s="203">
        <v>0</v>
      </c>
      <c r="F649" s="203">
        <v>0</v>
      </c>
      <c r="G649" s="203">
        <v>0</v>
      </c>
      <c r="H649" s="203">
        <v>0</v>
      </c>
      <c r="I649" s="203">
        <v>0</v>
      </c>
      <c r="J649" s="203">
        <v>0</v>
      </c>
      <c r="K649" s="25">
        <f t="shared" si="65"/>
        <v>0</v>
      </c>
      <c r="L649" s="204"/>
      <c r="M649" s="204"/>
      <c r="N649" s="204"/>
      <c r="O649" s="65"/>
    </row>
    <row r="650" spans="1:15" ht="15">
      <c r="A650" s="229"/>
      <c r="B650" s="21"/>
      <c r="C650" s="202" t="s">
        <v>174</v>
      </c>
      <c r="D650" s="211">
        <f>D4+D16+D36+D38+D43+D45+D49+D52+D60+D68+D71+D75+D79+D85+D99+D108+D116+D118+D121+D129+D139+D145+D153+D159+D179+D193+D207+D218+D229+D241+D256+D270+D285+D299+D313+D319+D323+D330+D348+D366+D384+D387+D390+D408+D427++D446+D449+D452+D454+D457+D476+D478+D480+D482+D501+D504+D506+D514+D521+D528+D535+D542+D551+D560+D577+D584+D590+D593+D604+D617+D626+D640+D647+D648+D649</f>
        <v>7353000</v>
      </c>
      <c r="E650" s="211">
        <f aca="true" t="shared" si="72" ref="E650:J650">E4+E16+E36+E38+E43+E45+E49+E52+E60+E68+E71+E75+E79+E85+E99+E108+E116+E118+E121+E129+E139+E145+E153+E159+E179+E193+E207+E218+E229+E241+E256+E270+E285+E299+E313+E319+E323+E330+E348+E366+E384+E387+E390+E408+E427++E446+E449+E452+E454+E457+E476+E478+E480+E482+E501+E504+E506+E514+E521+E528+E535+E542+E551+E560+E577+E584+E590+E593+E604+E617+E626+E640+E647+E648+E649</f>
        <v>8025244</v>
      </c>
      <c r="F650" s="211">
        <f t="shared" si="72"/>
        <v>8255585</v>
      </c>
      <c r="G650" s="211">
        <f t="shared" si="72"/>
        <v>0</v>
      </c>
      <c r="H650" s="211">
        <f t="shared" si="72"/>
        <v>9583039</v>
      </c>
      <c r="I650" s="211">
        <f t="shared" si="72"/>
        <v>0</v>
      </c>
      <c r="J650" s="211">
        <f t="shared" si="72"/>
        <v>0</v>
      </c>
      <c r="K650" s="26">
        <f t="shared" si="65"/>
        <v>1327454</v>
      </c>
      <c r="L650" s="204"/>
      <c r="M650" s="204">
        <f>SUM(M4:M649)</f>
        <v>3466485</v>
      </c>
      <c r="N650" s="204">
        <f>SUM(N4:N649)</f>
        <v>2213795</v>
      </c>
      <c r="O650" s="65"/>
    </row>
    <row r="651" spans="1:15" ht="15">
      <c r="A651" s="230"/>
      <c r="B651" s="65"/>
      <c r="C651" s="65"/>
      <c r="D651" s="231"/>
      <c r="E651" s="231"/>
      <c r="F651" s="231"/>
      <c r="G651" s="231"/>
      <c r="H651" s="231"/>
      <c r="I651" s="231"/>
      <c r="J651" s="231"/>
      <c r="K651" s="204"/>
      <c r="L651" s="65"/>
      <c r="M651" s="65" t="s">
        <v>541</v>
      </c>
      <c r="N651" s="204">
        <v>400000</v>
      </c>
      <c r="O651" s="65"/>
    </row>
    <row r="652" spans="1:15" ht="15">
      <c r="A652" s="230"/>
      <c r="B652" s="65"/>
      <c r="C652" s="65"/>
      <c r="D652" s="231"/>
      <c r="E652" s="231"/>
      <c r="F652" s="231"/>
      <c r="G652" s="231"/>
      <c r="H652" s="231"/>
      <c r="I652" s="231"/>
      <c r="J652" s="231"/>
      <c r="K652" s="204"/>
      <c r="L652" s="65"/>
      <c r="M652" s="195" t="s">
        <v>542</v>
      </c>
      <c r="N652" s="204">
        <v>1577000</v>
      </c>
      <c r="O652" s="65"/>
    </row>
    <row r="653" spans="1:15" ht="15">
      <c r="A653" s="230"/>
      <c r="B653" s="1" t="s">
        <v>210</v>
      </c>
      <c r="C653" s="232" t="s">
        <v>213</v>
      </c>
      <c r="D653" s="231"/>
      <c r="E653" s="231"/>
      <c r="F653" s="231"/>
      <c r="G653" s="231"/>
      <c r="H653" s="231"/>
      <c r="I653" s="231"/>
      <c r="J653" s="231"/>
      <c r="K653" s="204"/>
      <c r="L653" s="65" t="s">
        <v>549</v>
      </c>
      <c r="M653" s="146" t="s">
        <v>540</v>
      </c>
      <c r="N653" s="204">
        <f>N650-N651-N652</f>
        <v>236795</v>
      </c>
      <c r="O653" s="65"/>
    </row>
    <row r="654" spans="1:15" ht="15">
      <c r="A654" s="199"/>
      <c r="B654" s="195">
        <v>500</v>
      </c>
      <c r="C654" s="177" t="s">
        <v>214</v>
      </c>
      <c r="D654" s="61">
        <f aca="true" t="shared" si="73" ref="D654:J654">D6+D22+D39+D89+D109+D134+D148+D155+D163+D181+D195+D208+D219+D230+D243+D259+D274+D288+D302+D315+D320+D325+D333+D351+D369+D385+D393+D411+D429+D447+D450+D455+D459+D485+D508+D516+D523+D530+D537+D543+D555+D562+D578+D594+D605+D619+D627+D642</f>
        <v>2445972</v>
      </c>
      <c r="E654" s="61">
        <f t="shared" si="73"/>
        <v>2490823</v>
      </c>
      <c r="F654" s="61">
        <f t="shared" si="73"/>
        <v>2562420</v>
      </c>
      <c r="G654" s="61">
        <f t="shared" si="73"/>
        <v>0</v>
      </c>
      <c r="H654" s="61">
        <f t="shared" si="73"/>
        <v>2733158</v>
      </c>
      <c r="I654" s="61">
        <f t="shared" si="73"/>
        <v>0</v>
      </c>
      <c r="J654" s="61">
        <f t="shared" si="73"/>
        <v>0</v>
      </c>
      <c r="K654" s="204">
        <f aca="true" t="shared" si="74" ref="K654:K683">H654-F654</f>
        <v>170738</v>
      </c>
      <c r="L654" s="250">
        <f aca="true" t="shared" si="75" ref="L654:L682">H654/F654*100%</f>
        <v>1.0666315436189227</v>
      </c>
      <c r="M654" s="65"/>
      <c r="N654" s="65"/>
      <c r="O654" s="65"/>
    </row>
    <row r="655" spans="1:15" ht="15">
      <c r="A655" s="199"/>
      <c r="B655" s="195">
        <v>505</v>
      </c>
      <c r="C655" s="177" t="s">
        <v>216</v>
      </c>
      <c r="D655" s="61">
        <f aca="true" t="shared" si="76" ref="D655:J655">D23+D334+D352+D370+D394+D412+D430+D460</f>
        <v>870</v>
      </c>
      <c r="E655" s="61">
        <f t="shared" si="76"/>
        <v>270</v>
      </c>
      <c r="F655" s="61">
        <f t="shared" si="76"/>
        <v>270</v>
      </c>
      <c r="G655" s="61">
        <f t="shared" si="76"/>
        <v>0</v>
      </c>
      <c r="H655" s="61">
        <f t="shared" si="76"/>
        <v>266</v>
      </c>
      <c r="I655" s="61">
        <f t="shared" si="76"/>
        <v>0</v>
      </c>
      <c r="J655" s="61">
        <f t="shared" si="76"/>
        <v>0</v>
      </c>
      <c r="K655" s="204">
        <f t="shared" si="74"/>
        <v>-4</v>
      </c>
      <c r="L655" s="250">
        <f t="shared" si="75"/>
        <v>0.9851851851851852</v>
      </c>
      <c r="M655" s="65"/>
      <c r="N655" s="65"/>
      <c r="O655" s="65"/>
    </row>
    <row r="656" spans="1:15" ht="15">
      <c r="A656" s="199"/>
      <c r="B656" s="195">
        <v>506</v>
      </c>
      <c r="C656" s="65" t="s">
        <v>215</v>
      </c>
      <c r="D656" s="61">
        <f aca="true" t="shared" si="77" ref="D656:J656">D7+D24+D40+D90+D110+D135+D149+D156+D164+D182+D196+D209+D220+D231+D244+D260+D275+D289+D303+D316+D321+D326+D335+D353+D371+D386+D395+D413+D431+D448+D451+D456+D461+D487+D509+D517+D524+D531+D538+D544+D556+D563+D579+D595+D606+D620+D628+D643</f>
        <v>829285</v>
      </c>
      <c r="E656" s="61">
        <f t="shared" si="77"/>
        <v>843843</v>
      </c>
      <c r="F656" s="61">
        <f t="shared" si="77"/>
        <v>868039</v>
      </c>
      <c r="G656" s="61">
        <f t="shared" si="77"/>
        <v>0</v>
      </c>
      <c r="H656" s="61">
        <f t="shared" si="77"/>
        <v>925099</v>
      </c>
      <c r="I656" s="61">
        <f t="shared" si="77"/>
        <v>0</v>
      </c>
      <c r="J656" s="61">
        <f t="shared" si="77"/>
        <v>0</v>
      </c>
      <c r="K656" s="204">
        <f t="shared" si="74"/>
        <v>57060</v>
      </c>
      <c r="L656" s="250">
        <f t="shared" si="75"/>
        <v>1.065734373685975</v>
      </c>
      <c r="M656" s="65"/>
      <c r="N656" s="65"/>
      <c r="O656" s="65"/>
    </row>
    <row r="657" spans="1:15" ht="15">
      <c r="A657" s="199"/>
      <c r="B657" s="195"/>
      <c r="C657" s="233" t="s">
        <v>239</v>
      </c>
      <c r="D657" s="234">
        <f>SUM(D654:D656)</f>
        <v>3276127</v>
      </c>
      <c r="E657" s="234">
        <f aca="true" t="shared" si="78" ref="E657:J657">SUM(E654:E656)</f>
        <v>3334936</v>
      </c>
      <c r="F657" s="234">
        <f t="shared" si="78"/>
        <v>3430729</v>
      </c>
      <c r="G657" s="234">
        <f t="shared" si="78"/>
        <v>0</v>
      </c>
      <c r="H657" s="234">
        <f t="shared" si="78"/>
        <v>3658523</v>
      </c>
      <c r="I657" s="234">
        <f t="shared" si="78"/>
        <v>0</v>
      </c>
      <c r="J657" s="234">
        <f t="shared" si="78"/>
        <v>0</v>
      </c>
      <c r="K657" s="204">
        <f t="shared" si="74"/>
        <v>227794</v>
      </c>
      <c r="L657" s="250">
        <f t="shared" si="75"/>
        <v>1.0663981328749663</v>
      </c>
      <c r="M657" s="204"/>
      <c r="N657" s="65"/>
      <c r="O657" s="65"/>
    </row>
    <row r="658" spans="1:15" ht="15">
      <c r="A658" s="199"/>
      <c r="B658" s="195"/>
      <c r="C658" s="233"/>
      <c r="D658" s="235"/>
      <c r="E658" s="235"/>
      <c r="F658" s="235"/>
      <c r="G658" s="235"/>
      <c r="H658" s="235"/>
      <c r="I658" s="235"/>
      <c r="J658" s="235"/>
      <c r="K658" s="204">
        <f t="shared" si="74"/>
        <v>0</v>
      </c>
      <c r="L658" s="250"/>
      <c r="M658" s="204"/>
      <c r="N658" s="65"/>
      <c r="O658" s="65"/>
    </row>
    <row r="659" spans="1:15" ht="15">
      <c r="A659" s="199"/>
      <c r="B659" s="195">
        <v>5502</v>
      </c>
      <c r="C659" s="65" t="s">
        <v>243</v>
      </c>
      <c r="D659" s="61">
        <f aca="true" t="shared" si="79" ref="D659:J659">D26+D56+D65+D92+D101+D137+D142+D166+D327+D416+D434+D464+D490+D548</f>
        <v>19000</v>
      </c>
      <c r="E659" s="61">
        <f t="shared" si="79"/>
        <v>12000</v>
      </c>
      <c r="F659" s="61">
        <f t="shared" si="79"/>
        <v>28600</v>
      </c>
      <c r="G659" s="61">
        <f t="shared" si="79"/>
        <v>0</v>
      </c>
      <c r="H659" s="61">
        <f t="shared" si="79"/>
        <v>12000</v>
      </c>
      <c r="I659" s="61">
        <f t="shared" si="79"/>
        <v>0</v>
      </c>
      <c r="J659" s="61">
        <f t="shared" si="79"/>
        <v>0</v>
      </c>
      <c r="K659" s="204">
        <f t="shared" si="74"/>
        <v>-16600</v>
      </c>
      <c r="L659" s="250">
        <f t="shared" si="75"/>
        <v>0.4195804195804196</v>
      </c>
      <c r="M659" s="204"/>
      <c r="N659" s="65"/>
      <c r="O659" s="65"/>
    </row>
    <row r="660" spans="1:15" ht="15">
      <c r="A660" s="199"/>
      <c r="B660" s="195">
        <v>5500</v>
      </c>
      <c r="C660" s="65" t="s">
        <v>252</v>
      </c>
      <c r="D660" s="61">
        <f aca="true" t="shared" si="80" ref="D660:J660">D8+D25+D41+D55+D91+D100+D136+D165+D183+D197+D210+D221+D232+D245+D261+D276+D290+D304+D317+D322+D336+D354+D372+D396+D414+D432+D462+D488+D510+D518+D525+D532+D539+D564+D580+D607+D621+D629</f>
        <v>93814</v>
      </c>
      <c r="E660" s="61">
        <f t="shared" si="80"/>
        <v>81649</v>
      </c>
      <c r="F660" s="61">
        <f t="shared" si="80"/>
        <v>81649</v>
      </c>
      <c r="G660" s="61">
        <f t="shared" si="80"/>
        <v>0</v>
      </c>
      <c r="H660" s="61">
        <f t="shared" si="80"/>
        <v>97365</v>
      </c>
      <c r="I660" s="61">
        <f t="shared" si="80"/>
        <v>0</v>
      </c>
      <c r="J660" s="61">
        <f t="shared" si="80"/>
        <v>0</v>
      </c>
      <c r="K660" s="204">
        <f t="shared" si="74"/>
        <v>15716</v>
      </c>
      <c r="L660" s="250">
        <f t="shared" si="75"/>
        <v>1.1924824553883084</v>
      </c>
      <c r="M660" s="204"/>
      <c r="N660" s="65"/>
      <c r="O660" s="65"/>
    </row>
    <row r="661" spans="1:15" ht="15">
      <c r="A661" s="199"/>
      <c r="B661" s="195">
        <v>5503</v>
      </c>
      <c r="C661" s="65" t="s">
        <v>242</v>
      </c>
      <c r="D661" s="61">
        <f aca="true" t="shared" si="81" ref="D661:J661">D9+D27+D167+D198+D247+D337+D355+D373+D397+D415+D433+D463+D489+D511+D565+D581+D608</f>
        <v>3995</v>
      </c>
      <c r="E661" s="61">
        <f t="shared" si="81"/>
        <v>6667</v>
      </c>
      <c r="F661" s="61">
        <f t="shared" si="81"/>
        <v>6667</v>
      </c>
      <c r="G661" s="61">
        <f t="shared" si="81"/>
        <v>0</v>
      </c>
      <c r="H661" s="61">
        <f t="shared" si="81"/>
        <v>8850</v>
      </c>
      <c r="I661" s="61">
        <f t="shared" si="81"/>
        <v>0</v>
      </c>
      <c r="J661" s="61">
        <f t="shared" si="81"/>
        <v>0</v>
      </c>
      <c r="K661" s="204">
        <f t="shared" si="74"/>
        <v>2183</v>
      </c>
      <c r="L661" s="250">
        <f t="shared" si="75"/>
        <v>1.3274336283185841</v>
      </c>
      <c r="M661" s="204"/>
      <c r="N661" s="65"/>
      <c r="O661" s="65"/>
    </row>
    <row r="662" spans="1:15" ht="15">
      <c r="A662" s="199"/>
      <c r="B662" s="195">
        <v>5504</v>
      </c>
      <c r="C662" s="65" t="s">
        <v>218</v>
      </c>
      <c r="D662" s="61">
        <f aca="true" t="shared" si="82" ref="D662:J662">D10+D28+D168+D184+D199+D211+D222+D233+D248+D262+D277+D291+D305+D338+D356+D374+D398+D417+D435+D465+D491+D566+D609+D630</f>
        <v>25164</v>
      </c>
      <c r="E662" s="61">
        <f t="shared" si="82"/>
        <v>25992</v>
      </c>
      <c r="F662" s="61">
        <f t="shared" si="82"/>
        <v>31221</v>
      </c>
      <c r="G662" s="61">
        <f t="shared" si="82"/>
        <v>0</v>
      </c>
      <c r="H662" s="61">
        <f t="shared" si="82"/>
        <v>31350</v>
      </c>
      <c r="I662" s="61">
        <f t="shared" si="82"/>
        <v>0</v>
      </c>
      <c r="J662" s="61">
        <f t="shared" si="82"/>
        <v>0</v>
      </c>
      <c r="K662" s="204">
        <f t="shared" si="74"/>
        <v>129</v>
      </c>
      <c r="L662" s="250">
        <f t="shared" si="75"/>
        <v>1.0041318343422696</v>
      </c>
      <c r="M662" s="204"/>
      <c r="N662" s="65"/>
      <c r="O662" s="65"/>
    </row>
    <row r="663" spans="1:15" ht="15">
      <c r="A663" s="199"/>
      <c r="B663" s="195">
        <v>5511</v>
      </c>
      <c r="C663" s="65" t="s">
        <v>217</v>
      </c>
      <c r="D663" s="61">
        <f aca="true" t="shared" si="83" ref="D663:J663">D11+D29+D51+D73+D77+D82+D93+D102+D150+D157+D169+D185+D200+D212+D223+D234+D249+D263+D278+D292+D306+D339+D357+D375+D399+D418+D436+D466+D492+D567+D610+D631</f>
        <v>365466</v>
      </c>
      <c r="E663" s="61">
        <f t="shared" si="83"/>
        <v>400940</v>
      </c>
      <c r="F663" s="61">
        <f t="shared" si="83"/>
        <v>399742</v>
      </c>
      <c r="G663" s="61">
        <f t="shared" si="83"/>
        <v>0</v>
      </c>
      <c r="H663" s="61">
        <f t="shared" si="83"/>
        <v>455645</v>
      </c>
      <c r="I663" s="61">
        <f t="shared" si="83"/>
        <v>0</v>
      </c>
      <c r="J663" s="61">
        <f t="shared" si="83"/>
        <v>0</v>
      </c>
      <c r="K663" s="204">
        <f t="shared" si="74"/>
        <v>55903</v>
      </c>
      <c r="L663" s="250">
        <f t="shared" si="75"/>
        <v>1.13984770176764</v>
      </c>
      <c r="M663" s="204"/>
      <c r="N663" s="65"/>
      <c r="O663" s="65"/>
    </row>
    <row r="664" spans="1:15" ht="15">
      <c r="A664" s="199"/>
      <c r="B664" s="195">
        <v>5512</v>
      </c>
      <c r="C664" s="65" t="s">
        <v>223</v>
      </c>
      <c r="D664" s="61">
        <f aca="true" t="shared" si="84" ref="D664:J664">D57+D66+D74+D78+D83+D94+D103+D111+D117+D119+D126+D138+D143+D151+D170+D186+D250+D264+D279+D293+D307+D318+D340+D358+D376+D400+D419+D437+D467+D493+D568+D611</f>
        <v>282829</v>
      </c>
      <c r="E664" s="61">
        <f t="shared" si="84"/>
        <v>253764</v>
      </c>
      <c r="F664" s="61">
        <f t="shared" si="84"/>
        <v>220438</v>
      </c>
      <c r="G664" s="61">
        <f t="shared" si="84"/>
        <v>0</v>
      </c>
      <c r="H664" s="61">
        <f t="shared" si="84"/>
        <v>241240</v>
      </c>
      <c r="I664" s="61">
        <f t="shared" si="84"/>
        <v>0</v>
      </c>
      <c r="J664" s="61">
        <f t="shared" si="84"/>
        <v>0</v>
      </c>
      <c r="K664" s="204">
        <f t="shared" si="74"/>
        <v>20802</v>
      </c>
      <c r="L664" s="250">
        <f t="shared" si="75"/>
        <v>1.0943666699933767</v>
      </c>
      <c r="M664" s="204"/>
      <c r="N664" s="65"/>
      <c r="O664" s="65"/>
    </row>
    <row r="665" spans="1:15" ht="15">
      <c r="A665" s="199"/>
      <c r="B665" s="195">
        <v>5513</v>
      </c>
      <c r="C665" s="65" t="s">
        <v>219</v>
      </c>
      <c r="D665" s="61">
        <f aca="true" t="shared" si="85" ref="D665:J665">D12+D30+D42+D95+D114+D171+D187+D201+D235+D251+D265+D280+D294+D308+D341+D359+D377+D401+D420+D438+D468+D494+D512+D557+D569+D612+D632+D644</f>
        <v>47824</v>
      </c>
      <c r="E665" s="61">
        <f t="shared" si="85"/>
        <v>43836</v>
      </c>
      <c r="F665" s="61">
        <f t="shared" si="85"/>
        <v>43836</v>
      </c>
      <c r="G665" s="61">
        <f t="shared" si="85"/>
        <v>0</v>
      </c>
      <c r="H665" s="61">
        <f t="shared" si="85"/>
        <v>61600</v>
      </c>
      <c r="I665" s="61">
        <f t="shared" si="85"/>
        <v>0</v>
      </c>
      <c r="J665" s="61">
        <f t="shared" si="85"/>
        <v>0</v>
      </c>
      <c r="K665" s="204">
        <f t="shared" si="74"/>
        <v>17764</v>
      </c>
      <c r="L665" s="250">
        <f t="shared" si="75"/>
        <v>1.4052377041700885</v>
      </c>
      <c r="M665" s="204"/>
      <c r="N665" s="65"/>
      <c r="O665" s="65"/>
    </row>
    <row r="666" spans="1:15" ht="15">
      <c r="A666" s="65"/>
      <c r="B666" s="195">
        <v>5514</v>
      </c>
      <c r="C666" s="65" t="s">
        <v>220</v>
      </c>
      <c r="D666" s="61">
        <f aca="true" t="shared" si="86" ref="D666:J666">D13+D31+D104+D172+D202+D213+D224+D236+D252+D266+D281+D295+D309+D342+D360+D378+D402++D421+D439+D469+D495+D570+D613+D623+D633</f>
        <v>58041</v>
      </c>
      <c r="E666" s="61">
        <f t="shared" si="86"/>
        <v>50605</v>
      </c>
      <c r="F666" s="61">
        <f t="shared" si="86"/>
        <v>55605</v>
      </c>
      <c r="G666" s="61">
        <f t="shared" si="86"/>
        <v>0</v>
      </c>
      <c r="H666" s="61">
        <f t="shared" si="86"/>
        <v>50985</v>
      </c>
      <c r="I666" s="61">
        <f t="shared" si="86"/>
        <v>0</v>
      </c>
      <c r="J666" s="61">
        <f t="shared" si="86"/>
        <v>0</v>
      </c>
      <c r="K666" s="204">
        <f t="shared" si="74"/>
        <v>-4620</v>
      </c>
      <c r="L666" s="250">
        <f t="shared" si="75"/>
        <v>0.9169139465875371</v>
      </c>
      <c r="M666" s="204"/>
      <c r="N666" s="65"/>
      <c r="O666" s="65"/>
    </row>
    <row r="667" spans="1:15" ht="15">
      <c r="A667" s="65"/>
      <c r="B667" s="195">
        <v>5515</v>
      </c>
      <c r="C667" s="65" t="s">
        <v>221</v>
      </c>
      <c r="D667" s="61">
        <f aca="true" t="shared" si="87" ref="D667:K667">D14+D32+D58+D67+D84+D96+D105+D115+D127+D144+D152+D173+D174+D188+D203+D214+D225+D237+D253+D267+D282+D296+D310+D343+D361+D379+D403+D422+D440+D441+D470+D496+D519+D526+D533+D540+D571+D600+D614+D624+D634</f>
        <v>52060</v>
      </c>
      <c r="E667" s="61">
        <f t="shared" si="87"/>
        <v>50621</v>
      </c>
      <c r="F667" s="61">
        <f t="shared" si="87"/>
        <v>76652</v>
      </c>
      <c r="G667" s="61">
        <f t="shared" si="87"/>
        <v>0</v>
      </c>
      <c r="H667" s="61">
        <f t="shared" si="87"/>
        <v>129985</v>
      </c>
      <c r="I667" s="61">
        <f t="shared" si="87"/>
        <v>0</v>
      </c>
      <c r="J667" s="61">
        <f t="shared" si="87"/>
        <v>0</v>
      </c>
      <c r="K667" s="61">
        <f t="shared" si="87"/>
        <v>53333</v>
      </c>
      <c r="L667" s="250">
        <f t="shared" si="75"/>
        <v>1.6957809320043835</v>
      </c>
      <c r="M667" s="204"/>
      <c r="N667" s="65"/>
      <c r="O667" s="65"/>
    </row>
    <row r="668" spans="1:15" ht="15">
      <c r="A668" s="65"/>
      <c r="B668" s="195">
        <v>5521</v>
      </c>
      <c r="C668" s="65" t="s">
        <v>253</v>
      </c>
      <c r="D668" s="61">
        <f aca="true" t="shared" si="88" ref="D668:J668">D344+D362+D380+D404+D423+D442+D471+D497+D520+D527+D534+D541+D572+D615</f>
        <v>128952</v>
      </c>
      <c r="E668" s="61">
        <f t="shared" si="88"/>
        <v>148780</v>
      </c>
      <c r="F668" s="61">
        <f t="shared" si="88"/>
        <v>162273</v>
      </c>
      <c r="G668" s="61">
        <f t="shared" si="88"/>
        <v>0</v>
      </c>
      <c r="H668" s="61">
        <f t="shared" si="88"/>
        <v>149400</v>
      </c>
      <c r="I668" s="61">
        <f t="shared" si="88"/>
        <v>0</v>
      </c>
      <c r="J668" s="61">
        <f t="shared" si="88"/>
        <v>0</v>
      </c>
      <c r="K668" s="204">
        <f t="shared" si="74"/>
        <v>-12873</v>
      </c>
      <c r="L668" s="250">
        <f t="shared" si="75"/>
        <v>0.9206707215618125</v>
      </c>
      <c r="M668" s="204"/>
      <c r="N668" s="65"/>
      <c r="O668" s="65"/>
    </row>
    <row r="669" spans="1:15" ht="15">
      <c r="A669" s="65"/>
      <c r="B669" s="195">
        <v>5522</v>
      </c>
      <c r="C669" s="65" t="s">
        <v>254</v>
      </c>
      <c r="D669" s="61">
        <f aca="true" t="shared" si="89" ref="D669:J669">D33+D158+D175+D189+D204+D226+D238+D268+D283+D297+D311+D345+D363+D381+D405+D423+D424+D443+D472+D498+D573+D636</f>
        <v>25709</v>
      </c>
      <c r="E669" s="61">
        <f t="shared" si="89"/>
        <v>25159</v>
      </c>
      <c r="F669" s="61">
        <f t="shared" si="89"/>
        <v>25159</v>
      </c>
      <c r="G669" s="61">
        <f t="shared" si="89"/>
        <v>0</v>
      </c>
      <c r="H669" s="61">
        <f t="shared" si="89"/>
        <v>24155</v>
      </c>
      <c r="I669" s="61">
        <f t="shared" si="89"/>
        <v>0</v>
      </c>
      <c r="J669" s="61">
        <f t="shared" si="89"/>
        <v>0</v>
      </c>
      <c r="K669" s="204">
        <f t="shared" si="74"/>
        <v>-1004</v>
      </c>
      <c r="L669" s="250">
        <f t="shared" si="75"/>
        <v>0.9600938034103105</v>
      </c>
      <c r="M669" s="204"/>
      <c r="N669" s="65"/>
      <c r="O669" s="65"/>
    </row>
    <row r="670" spans="1:15" ht="15">
      <c r="A670" s="65"/>
      <c r="B670" s="195">
        <v>5523</v>
      </c>
      <c r="C670" s="65" t="s">
        <v>244</v>
      </c>
      <c r="D670" s="61">
        <f aca="true" t="shared" si="90" ref="D670:J670">D216+D227+D239+D254</f>
        <v>7267</v>
      </c>
      <c r="E670" s="61">
        <f t="shared" si="90"/>
        <v>5270</v>
      </c>
      <c r="F670" s="61">
        <f t="shared" si="90"/>
        <v>14650</v>
      </c>
      <c r="G670" s="61">
        <f t="shared" si="90"/>
        <v>0</v>
      </c>
      <c r="H670" s="61">
        <f t="shared" si="90"/>
        <v>25690</v>
      </c>
      <c r="I670" s="61">
        <f t="shared" si="90"/>
        <v>0</v>
      </c>
      <c r="J670" s="61">
        <f t="shared" si="90"/>
        <v>0</v>
      </c>
      <c r="K670" s="204">
        <f t="shared" si="74"/>
        <v>11040</v>
      </c>
      <c r="L670" s="250">
        <f t="shared" si="75"/>
        <v>1.7535836177474402</v>
      </c>
      <c r="M670" s="204"/>
      <c r="N670" s="65"/>
      <c r="O670" s="65"/>
    </row>
    <row r="671" spans="1:15" ht="15">
      <c r="A671" s="65"/>
      <c r="B671" s="195">
        <v>5524</v>
      </c>
      <c r="C671" s="65" t="s">
        <v>222</v>
      </c>
      <c r="D671" s="61">
        <f aca="true" t="shared" si="91" ref="D671:J671">D190+D205+D346+D364+D382+D406+D425+D444+D453+D473+D477+D479+D481+D499+D502+D505+D549+D574+D601+D637</f>
        <v>247018</v>
      </c>
      <c r="E671" s="61">
        <f t="shared" si="91"/>
        <v>348629</v>
      </c>
      <c r="F671" s="61">
        <f t="shared" si="91"/>
        <v>391808</v>
      </c>
      <c r="G671" s="61">
        <f t="shared" si="91"/>
        <v>0</v>
      </c>
      <c r="H671" s="61">
        <f t="shared" si="91"/>
        <v>226715</v>
      </c>
      <c r="I671" s="61">
        <f t="shared" si="91"/>
        <v>0</v>
      </c>
      <c r="J671" s="61">
        <f t="shared" si="91"/>
        <v>0</v>
      </c>
      <c r="K671" s="204">
        <f t="shared" si="74"/>
        <v>-165093</v>
      </c>
      <c r="L671" s="250">
        <f t="shared" si="75"/>
        <v>0.5786380063704671</v>
      </c>
      <c r="M671" s="204"/>
      <c r="N671" s="65"/>
      <c r="O671" s="65"/>
    </row>
    <row r="672" spans="1:15" ht="15">
      <c r="A672" s="65"/>
      <c r="B672" s="195">
        <v>5525</v>
      </c>
      <c r="C672" s="236" t="s">
        <v>246</v>
      </c>
      <c r="D672" s="61">
        <f aca="true" t="shared" si="92" ref="D672:J672">D15+D34+D97+D106+D176+D191+D206+D217+D228+D240+D255+D269+D284+D298+D312+D347+D365+D383+D389+D407+D426+D445+D474+D500+D503+D550+D558+D575+D582+D588+D602+D616+D638+D645</f>
        <v>249231</v>
      </c>
      <c r="E672" s="61">
        <f t="shared" si="92"/>
        <v>102924</v>
      </c>
      <c r="F672" s="61">
        <f t="shared" si="92"/>
        <v>198290</v>
      </c>
      <c r="G672" s="61">
        <f t="shared" si="92"/>
        <v>0</v>
      </c>
      <c r="H672" s="61">
        <f t="shared" si="92"/>
        <v>236621</v>
      </c>
      <c r="I672" s="61">
        <f t="shared" si="92"/>
        <v>0</v>
      </c>
      <c r="J672" s="61">
        <f t="shared" si="92"/>
        <v>0</v>
      </c>
      <c r="K672" s="204">
        <f t="shared" si="74"/>
        <v>38331</v>
      </c>
      <c r="L672" s="250">
        <f t="shared" si="75"/>
        <v>1.1933077815320994</v>
      </c>
      <c r="M672" s="204"/>
      <c r="N672" s="65"/>
      <c r="O672" s="65"/>
    </row>
    <row r="673" spans="1:15" ht="15">
      <c r="A673" s="65"/>
      <c r="B673" s="195">
        <v>5526</v>
      </c>
      <c r="C673" s="236" t="s">
        <v>247</v>
      </c>
      <c r="D673" s="61">
        <f aca="true" t="shared" si="93" ref="D673:J673">D583+D559+D589+D592+D603+D625+D639+D646</f>
        <v>64075</v>
      </c>
      <c r="E673" s="61">
        <f t="shared" si="93"/>
        <v>71387</v>
      </c>
      <c r="F673" s="61">
        <f t="shared" si="93"/>
        <v>114295</v>
      </c>
      <c r="G673" s="61">
        <f t="shared" si="93"/>
        <v>0</v>
      </c>
      <c r="H673" s="61">
        <f t="shared" si="93"/>
        <v>159971</v>
      </c>
      <c r="I673" s="61">
        <f t="shared" si="93"/>
        <v>0</v>
      </c>
      <c r="J673" s="61">
        <f t="shared" si="93"/>
        <v>0</v>
      </c>
      <c r="K673" s="204">
        <f t="shared" si="74"/>
        <v>45676</v>
      </c>
      <c r="L673" s="250">
        <f t="shared" si="75"/>
        <v>1.3996325298569492</v>
      </c>
      <c r="M673" s="204"/>
      <c r="N673" s="65"/>
      <c r="O673" s="65"/>
    </row>
    <row r="674" spans="1:15" ht="15">
      <c r="A674" s="65"/>
      <c r="B674" s="195">
        <v>5540</v>
      </c>
      <c r="C674" s="236" t="s">
        <v>248</v>
      </c>
      <c r="D674" s="61">
        <f aca="true" t="shared" si="94" ref="D674:J674">D98+D107+D192+D128+D178+D513</f>
        <v>4500</v>
      </c>
      <c r="E674" s="61">
        <f t="shared" si="94"/>
        <v>18500</v>
      </c>
      <c r="F674" s="61">
        <f t="shared" si="94"/>
        <v>18500</v>
      </c>
      <c r="G674" s="61">
        <f t="shared" si="94"/>
        <v>0</v>
      </c>
      <c r="H674" s="61">
        <f t="shared" si="94"/>
        <v>19500</v>
      </c>
      <c r="I674" s="61">
        <f t="shared" si="94"/>
        <v>0</v>
      </c>
      <c r="J674" s="61">
        <f t="shared" si="94"/>
        <v>0</v>
      </c>
      <c r="K674" s="204">
        <f t="shared" si="74"/>
        <v>1000</v>
      </c>
      <c r="L674" s="250">
        <f t="shared" si="75"/>
        <v>1.054054054054054</v>
      </c>
      <c r="M674" s="204"/>
      <c r="N674" s="65"/>
      <c r="O674" s="65"/>
    </row>
    <row r="675" spans="1:15" ht="15">
      <c r="A675" s="65"/>
      <c r="B675" s="146">
        <v>6</v>
      </c>
      <c r="C675" s="237" t="s">
        <v>256</v>
      </c>
      <c r="D675" s="61">
        <f aca="true" t="shared" si="95" ref="D675:J675">D35+D37+D59+D120+D475+D576</f>
        <v>5948</v>
      </c>
      <c r="E675" s="61">
        <f t="shared" si="95"/>
        <v>84700</v>
      </c>
      <c r="F675" s="61">
        <f t="shared" si="95"/>
        <v>33729</v>
      </c>
      <c r="G675" s="61">
        <f t="shared" si="95"/>
        <v>0</v>
      </c>
      <c r="H675" s="61">
        <f t="shared" si="95"/>
        <v>104830</v>
      </c>
      <c r="I675" s="61">
        <f t="shared" si="95"/>
        <v>0</v>
      </c>
      <c r="J675" s="61">
        <f t="shared" si="95"/>
        <v>0</v>
      </c>
      <c r="K675" s="204">
        <f t="shared" si="74"/>
        <v>71101</v>
      </c>
      <c r="L675" s="250">
        <f t="shared" si="75"/>
        <v>3.1080079456847223</v>
      </c>
      <c r="M675" s="204"/>
      <c r="N675" s="65"/>
      <c r="O675" s="65"/>
    </row>
    <row r="676" spans="1:15" ht="15">
      <c r="A676" s="65"/>
      <c r="B676" s="65"/>
      <c r="C676" s="238" t="s">
        <v>245</v>
      </c>
      <c r="D676" s="234">
        <f aca="true" t="shared" si="96" ref="D676:J676">SUM(D659:D675)</f>
        <v>1680893</v>
      </c>
      <c r="E676" s="234">
        <f t="shared" si="96"/>
        <v>1731423</v>
      </c>
      <c r="F676" s="234">
        <f t="shared" si="96"/>
        <v>1903114</v>
      </c>
      <c r="G676" s="234">
        <f t="shared" si="96"/>
        <v>0</v>
      </c>
      <c r="H676" s="234">
        <f t="shared" si="96"/>
        <v>2035902</v>
      </c>
      <c r="I676" s="239">
        <f t="shared" si="96"/>
        <v>0</v>
      </c>
      <c r="J676" s="239">
        <f t="shared" si="96"/>
        <v>0</v>
      </c>
      <c r="K676" s="204">
        <f t="shared" si="74"/>
        <v>132788</v>
      </c>
      <c r="L676" s="250">
        <f t="shared" si="75"/>
        <v>1.0697740650323628</v>
      </c>
      <c r="M676" s="204"/>
      <c r="N676" s="65"/>
      <c r="O676" s="65"/>
    </row>
    <row r="677" spans="1:15" ht="15">
      <c r="A677" s="65"/>
      <c r="B677" s="65"/>
      <c r="C677" s="65"/>
      <c r="D677" s="231"/>
      <c r="E677" s="231"/>
      <c r="F677" s="231"/>
      <c r="G677" s="231"/>
      <c r="H677" s="231"/>
      <c r="I677" s="231"/>
      <c r="J677" s="231"/>
      <c r="K677" s="204">
        <f t="shared" si="74"/>
        <v>0</v>
      </c>
      <c r="L677" s="250"/>
      <c r="M677" s="204"/>
      <c r="N677" s="65"/>
      <c r="O677" s="65"/>
    </row>
    <row r="678" spans="1:15" ht="15">
      <c r="A678" s="65"/>
      <c r="B678" s="195">
        <v>41.45</v>
      </c>
      <c r="C678" s="177" t="s">
        <v>391</v>
      </c>
      <c r="D678" s="61">
        <f>D5+D17+D18+D44+D70+D81+D87+D88+D123+D124+D125+D133+D141+D154+D162+D177+D194+D246+D258+D273+D287+D301+D328+D329+D410+D484+D587+D507+D545+D546+D547+D552+D554+D585+D586+D591+D596+D597+D598+D599+D618+D641</f>
        <v>370498</v>
      </c>
      <c r="E678" s="61">
        <f>E5+E17+E18+E44+E70+E81+E87+E88+E123+E124+E125+E133+E141+E154+E162+E177+E194+E246+E258+E273+E287+E301+E328+E329+E410+E484+E587+E507+E545+E546+E547+E552+E554+E585+E586+E591+E596+E597+E598+E599+E618+E641</f>
        <v>473830</v>
      </c>
      <c r="F678" s="61">
        <f>F5+F17+F18+F44+F70+F81+F87+F88+F123+F124+F125+F133+F141+F154+F162+F177+F194+F246+F258+F273+F287+F301+F328+F329+F410+F484+F587+F507+F545+F546+F547+F552+F554+F585+F586+F591+F596+F597+F598+F599+F618+F641</f>
        <v>345990</v>
      </c>
      <c r="G678" s="61">
        <f>G5+G17+G18+G44+G70+G81+G87+G88+G123+G124+G125+G133+G141+G154+G162+G177+G194+G246+G258+G273+G287+G301+G328+G329+G410+G484+G587+G507+G545+G546+G547+G552+G553+G554+G585+G586+G591+G596+G597+G598+G599+G618+G641</f>
        <v>0</v>
      </c>
      <c r="H678" s="61">
        <f>H5+H17+H18+H44+H70+H81+H87+H88+H123+H124+H125+H133+H141+H154+H162+H177+H194+H246+H258+H273+H287+H301+H328+H329+H410+H484+H587+H507+H545+H546+H547+H552+H553+H554+H585+H586+H591+H596+H597+H598+H599+H618+H641</f>
        <v>369132</v>
      </c>
      <c r="I678" s="61">
        <f>I5+I17+I18+I44+I70+I81+I87+I88+I123+I124+I125+I133+I141+I154+I162+I177+I194+I246+I258+I273+I287+I301+I328+I329+I410+I484+I587+I507+I545+I546+I547+I552+I553+I554+I585+I586+I591+I596+I597+I598+I599+I618+I641</f>
        <v>0</v>
      </c>
      <c r="J678" s="61">
        <f>J5+J17+J18+J44+J70+J81+J87+J88+J123+J124+J125+J133+J141+J154+J162+J177+J194+J246+J258+J273+J287+J301+J328+J329+J410+J484+J587+J507+J545+J546+J547+J552+J553+J554+J585+J586+J591+J596+J597+J598+J599+J618+J641</f>
        <v>0</v>
      </c>
      <c r="K678" s="204">
        <f t="shared" si="74"/>
        <v>23142</v>
      </c>
      <c r="L678" s="250">
        <f t="shared" si="75"/>
        <v>1.0668863261943986</v>
      </c>
      <c r="M678" s="204"/>
      <c r="N678" s="65"/>
      <c r="O678" s="65"/>
    </row>
    <row r="679" spans="1:15" ht="15">
      <c r="A679" s="65"/>
      <c r="B679" s="195">
        <v>4502</v>
      </c>
      <c r="C679" s="65" t="s">
        <v>251</v>
      </c>
      <c r="D679" s="61">
        <f aca="true" t="shared" si="97" ref="D679:K679">D132+D272+D388</f>
        <v>82151</v>
      </c>
      <c r="E679" s="61">
        <f t="shared" si="97"/>
        <v>306475</v>
      </c>
      <c r="F679" s="61">
        <f t="shared" si="97"/>
        <v>276475</v>
      </c>
      <c r="G679" s="61">
        <f t="shared" si="97"/>
        <v>0</v>
      </c>
      <c r="H679" s="61">
        <f t="shared" si="97"/>
        <v>320000</v>
      </c>
      <c r="I679" s="61">
        <f t="shared" si="97"/>
        <v>0</v>
      </c>
      <c r="J679" s="61">
        <f t="shared" si="97"/>
        <v>0</v>
      </c>
      <c r="K679" s="61">
        <f t="shared" si="97"/>
        <v>43525</v>
      </c>
      <c r="L679" s="250">
        <f t="shared" si="75"/>
        <v>1.1574283389094855</v>
      </c>
      <c r="M679" s="204"/>
      <c r="N679" s="65"/>
      <c r="O679" s="65"/>
    </row>
    <row r="680" spans="1:15" ht="15">
      <c r="A680" s="65"/>
      <c r="B680" s="195">
        <v>15</v>
      </c>
      <c r="C680" s="65" t="s">
        <v>224</v>
      </c>
      <c r="D680" s="61">
        <f>D19+D20+D21+D50+D53+D54+D61+D72+D76+D80+D86+D122+D130+D131+D140+D146+D147+D160+D161+D180+D242+D257+D271+D286+D300+D314+D324+D331+D332+D349+D350+D368+D391+D392+D409+D428+D458+D483+D515+D522+D529+D536+D561</f>
        <v>1687442</v>
      </c>
      <c r="E680" s="61">
        <f aca="true" t="shared" si="98" ref="E680:K680">E19+E20+E21+E50+E53+E54+E61+E72+E76+E80+E86+E122+E130+E131+E140+E146+E147+E160+E161+E180+E242+E257+E271+E286+E300+E314+E324+E331+E332+E349+E350+E368+E391+E392+E409+E428+E458+E483+E515+E522+E529+E536+E561</f>
        <v>1447880</v>
      </c>
      <c r="F680" s="61">
        <f t="shared" si="98"/>
        <v>1568577</v>
      </c>
      <c r="G680" s="61">
        <f t="shared" si="98"/>
        <v>0</v>
      </c>
      <c r="H680" s="61">
        <f t="shared" si="98"/>
        <v>3033750</v>
      </c>
      <c r="I680" s="61">
        <f t="shared" si="98"/>
        <v>0</v>
      </c>
      <c r="J680" s="61">
        <f t="shared" si="98"/>
        <v>0</v>
      </c>
      <c r="K680" s="61">
        <f t="shared" si="98"/>
        <v>1318823</v>
      </c>
      <c r="L680" s="250">
        <f t="shared" si="75"/>
        <v>1.9340778297782002</v>
      </c>
      <c r="M680" s="204"/>
      <c r="N680" s="65"/>
      <c r="O680" s="65"/>
    </row>
    <row r="681" spans="1:15" ht="15">
      <c r="A681" s="65"/>
      <c r="B681" s="65"/>
      <c r="C681" s="65"/>
      <c r="D681" s="231"/>
      <c r="E681" s="231"/>
      <c r="F681" s="231"/>
      <c r="G681" s="231"/>
      <c r="H681" s="231"/>
      <c r="I681" s="231"/>
      <c r="J681" s="231"/>
      <c r="K681" s="204">
        <f t="shared" si="74"/>
        <v>0</v>
      </c>
      <c r="L681" s="250"/>
      <c r="M681" s="204"/>
      <c r="N681" s="65"/>
      <c r="O681" s="65"/>
    </row>
    <row r="682" spans="1:15" ht="15">
      <c r="A682" s="65"/>
      <c r="B682" s="65"/>
      <c r="C682" s="1" t="s">
        <v>249</v>
      </c>
      <c r="D682" s="64">
        <f aca="true" t="shared" si="99" ref="D682:J682">D657+D676+D678+D680+D647+D648+D45+D649+D679</f>
        <v>7353000</v>
      </c>
      <c r="E682" s="64">
        <f t="shared" si="99"/>
        <v>8025244</v>
      </c>
      <c r="F682" s="64">
        <f t="shared" si="99"/>
        <v>8255585</v>
      </c>
      <c r="G682" s="64">
        <f t="shared" si="99"/>
        <v>0</v>
      </c>
      <c r="H682" s="64">
        <f t="shared" si="99"/>
        <v>9583039</v>
      </c>
      <c r="I682" s="64">
        <f t="shared" si="99"/>
        <v>0</v>
      </c>
      <c r="J682" s="64">
        <f t="shared" si="99"/>
        <v>0</v>
      </c>
      <c r="K682" s="204">
        <f t="shared" si="74"/>
        <v>1327454</v>
      </c>
      <c r="L682" s="250">
        <f t="shared" si="75"/>
        <v>1.160794662037881</v>
      </c>
      <c r="M682" s="204"/>
      <c r="N682" s="65"/>
      <c r="O682" s="65"/>
    </row>
    <row r="683" spans="1:15" ht="15">
      <c r="A683" s="65"/>
      <c r="B683" s="65"/>
      <c r="C683" s="65" t="s">
        <v>250</v>
      </c>
      <c r="D683" s="240">
        <f aca="true" t="shared" si="100" ref="D683:J683">D650-D682</f>
        <v>0</v>
      </c>
      <c r="E683" s="240">
        <f t="shared" si="100"/>
        <v>0</v>
      </c>
      <c r="F683" s="240">
        <f t="shared" si="100"/>
        <v>0</v>
      </c>
      <c r="G683" s="240">
        <f t="shared" si="100"/>
        <v>0</v>
      </c>
      <c r="H683" s="240">
        <f t="shared" si="100"/>
        <v>0</v>
      </c>
      <c r="I683" s="240">
        <f t="shared" si="100"/>
        <v>0</v>
      </c>
      <c r="J683" s="240">
        <f t="shared" si="100"/>
        <v>0</v>
      </c>
      <c r="K683" s="204">
        <f t="shared" si="74"/>
        <v>0</v>
      </c>
      <c r="L683" s="65"/>
      <c r="M683" s="204"/>
      <c r="N683" s="65"/>
      <c r="O683" s="65"/>
    </row>
    <row r="684" spans="1:15" ht="15">
      <c r="A684" s="65"/>
      <c r="B684" s="65"/>
      <c r="C684" s="65"/>
      <c r="D684" s="231"/>
      <c r="E684" s="231"/>
      <c r="F684" s="231"/>
      <c r="G684" s="231"/>
      <c r="H684" s="231"/>
      <c r="I684" s="231"/>
      <c r="J684" s="231"/>
      <c r="K684" s="65"/>
      <c r="L684" s="65"/>
      <c r="M684" s="65"/>
      <c r="N684" s="65"/>
      <c r="O684" s="65"/>
    </row>
    <row r="685" spans="1:15" ht="15">
      <c r="A685" s="65"/>
      <c r="B685" s="65"/>
      <c r="C685" s="65"/>
      <c r="D685" s="231"/>
      <c r="E685" s="231"/>
      <c r="F685" s="231"/>
      <c r="G685" s="231"/>
      <c r="H685" s="231"/>
      <c r="I685" s="231"/>
      <c r="J685" s="231"/>
      <c r="K685" s="65"/>
      <c r="L685" s="65"/>
      <c r="M685" s="65"/>
      <c r="N685" s="65"/>
      <c r="O685" s="65"/>
    </row>
    <row r="686" spans="1:15" ht="15">
      <c r="A686" s="65"/>
      <c r="B686" s="65"/>
      <c r="C686" s="65"/>
      <c r="D686" s="24">
        <v>2017</v>
      </c>
      <c r="E686" s="24">
        <v>2018</v>
      </c>
      <c r="F686" s="24">
        <v>2018</v>
      </c>
      <c r="G686" s="24">
        <v>2018</v>
      </c>
      <c r="H686" s="24">
        <v>2019</v>
      </c>
      <c r="I686" s="24">
        <v>2019</v>
      </c>
      <c r="J686" s="24">
        <v>2019</v>
      </c>
      <c r="K686" s="20"/>
      <c r="L686" s="65"/>
      <c r="M686" s="195" t="s">
        <v>548</v>
      </c>
      <c r="N686" s="65"/>
      <c r="O686" s="65"/>
    </row>
    <row r="687" spans="1:15" ht="15">
      <c r="A687" s="65"/>
      <c r="B687" s="65"/>
      <c r="C687" s="65"/>
      <c r="D687" s="24" t="s">
        <v>227</v>
      </c>
      <c r="E687" s="24" t="s">
        <v>376</v>
      </c>
      <c r="F687" s="24" t="s">
        <v>260</v>
      </c>
      <c r="G687" s="24" t="s">
        <v>227</v>
      </c>
      <c r="H687" s="24" t="s">
        <v>331</v>
      </c>
      <c r="I687" s="24" t="s">
        <v>378</v>
      </c>
      <c r="J687" s="24" t="s">
        <v>377</v>
      </c>
      <c r="K687" s="20" t="s">
        <v>522</v>
      </c>
      <c r="L687" s="65"/>
      <c r="M687" s="65"/>
      <c r="N687" s="65"/>
      <c r="O687" s="65"/>
    </row>
    <row r="688" spans="1:11" ht="15.75">
      <c r="A688" s="190"/>
      <c r="B688" s="241"/>
      <c r="C688" s="242" t="s">
        <v>536</v>
      </c>
      <c r="D688" s="243"/>
      <c r="E688" s="243"/>
      <c r="F688" s="243"/>
      <c r="G688" s="243"/>
      <c r="H688" s="243"/>
      <c r="I688" s="243"/>
      <c r="J688" s="243"/>
      <c r="K688" s="241"/>
    </row>
    <row r="689" spans="1:13" ht="15">
      <c r="A689" s="190"/>
      <c r="B689" s="21"/>
      <c r="C689" s="19" t="s">
        <v>503</v>
      </c>
      <c r="D689" s="211">
        <f>D690+D691</f>
        <v>485640</v>
      </c>
      <c r="E689" s="211">
        <f aca="true" t="shared" si="101" ref="E689:K689">E690+E691</f>
        <v>485640</v>
      </c>
      <c r="F689" s="211">
        <f t="shared" si="101"/>
        <v>485640</v>
      </c>
      <c r="G689" s="211">
        <f t="shared" si="101"/>
        <v>0</v>
      </c>
      <c r="H689" s="211">
        <f t="shared" si="101"/>
        <v>519853</v>
      </c>
      <c r="I689" s="211">
        <f t="shared" si="101"/>
        <v>0</v>
      </c>
      <c r="J689" s="211">
        <f t="shared" si="101"/>
        <v>0</v>
      </c>
      <c r="K689" s="211">
        <f t="shared" si="101"/>
        <v>34213</v>
      </c>
      <c r="M689" s="249">
        <f aca="true" t="shared" si="102" ref="M689:M712">H689/F689*100%</f>
        <v>1.0704493040112018</v>
      </c>
    </row>
    <row r="690" spans="1:13" ht="15">
      <c r="A690" s="190"/>
      <c r="B690" s="21">
        <v>500</v>
      </c>
      <c r="C690" s="34" t="s">
        <v>214</v>
      </c>
      <c r="D690" s="36">
        <f aca="true" t="shared" si="103" ref="D690:K690">D429+D516</f>
        <v>362710</v>
      </c>
      <c r="E690" s="36">
        <f t="shared" si="103"/>
        <v>362710</v>
      </c>
      <c r="F690" s="36">
        <f t="shared" si="103"/>
        <v>362710</v>
      </c>
      <c r="G690" s="36">
        <f t="shared" si="103"/>
        <v>0</v>
      </c>
      <c r="H690" s="36">
        <f t="shared" si="103"/>
        <v>388530</v>
      </c>
      <c r="I690" s="36">
        <f t="shared" si="103"/>
        <v>0</v>
      </c>
      <c r="J690" s="36">
        <f t="shared" si="103"/>
        <v>0</v>
      </c>
      <c r="K690" s="36">
        <f t="shared" si="103"/>
        <v>25820</v>
      </c>
      <c r="M690" s="249">
        <f t="shared" si="102"/>
        <v>1.0711863472195418</v>
      </c>
    </row>
    <row r="691" spans="1:13" ht="15">
      <c r="A691" s="190"/>
      <c r="B691" s="21">
        <v>506</v>
      </c>
      <c r="C691" s="21" t="s">
        <v>215</v>
      </c>
      <c r="D691" s="36">
        <f aca="true" t="shared" si="104" ref="D691:K691">D431+D517</f>
        <v>122930</v>
      </c>
      <c r="E691" s="36">
        <f t="shared" si="104"/>
        <v>122930</v>
      </c>
      <c r="F691" s="36">
        <f t="shared" si="104"/>
        <v>122930</v>
      </c>
      <c r="G691" s="36">
        <f t="shared" si="104"/>
        <v>0</v>
      </c>
      <c r="H691" s="36">
        <f t="shared" si="104"/>
        <v>131323</v>
      </c>
      <c r="I691" s="36">
        <f t="shared" si="104"/>
        <v>0</v>
      </c>
      <c r="J691" s="36">
        <f t="shared" si="104"/>
        <v>0</v>
      </c>
      <c r="K691" s="36">
        <f t="shared" si="104"/>
        <v>8393</v>
      </c>
      <c r="M691" s="249">
        <f t="shared" si="102"/>
        <v>1.0682746278369804</v>
      </c>
    </row>
    <row r="692" spans="1:13" ht="15">
      <c r="A692" s="190"/>
      <c r="B692" s="21"/>
      <c r="C692" s="19" t="s">
        <v>504</v>
      </c>
      <c r="D692" s="211">
        <f>D693+D694</f>
        <v>284850</v>
      </c>
      <c r="E692" s="211">
        <f aca="true" t="shared" si="105" ref="E692:K692">E693+E694</f>
        <v>284850</v>
      </c>
      <c r="F692" s="211">
        <f t="shared" si="105"/>
        <v>284850</v>
      </c>
      <c r="G692" s="211">
        <f t="shared" si="105"/>
        <v>0</v>
      </c>
      <c r="H692" s="211">
        <f t="shared" si="105"/>
        <v>319050</v>
      </c>
      <c r="I692" s="211">
        <f t="shared" si="105"/>
        <v>0</v>
      </c>
      <c r="J692" s="211">
        <f t="shared" si="105"/>
        <v>0</v>
      </c>
      <c r="K692" s="211">
        <f t="shared" si="105"/>
        <v>34200</v>
      </c>
      <c r="M692" s="249">
        <f t="shared" si="102"/>
        <v>1.1200631911532386</v>
      </c>
    </row>
    <row r="693" spans="1:13" ht="15">
      <c r="A693" s="190"/>
      <c r="B693" s="21">
        <v>500</v>
      </c>
      <c r="C693" s="34" t="s">
        <v>214</v>
      </c>
      <c r="D693" s="36">
        <f aca="true" t="shared" si="106" ref="D693:K693">D385+D393+D447+D523</f>
        <v>212550</v>
      </c>
      <c r="E693" s="36">
        <f t="shared" si="106"/>
        <v>212550</v>
      </c>
      <c r="F693" s="36">
        <f t="shared" si="106"/>
        <v>212550</v>
      </c>
      <c r="G693" s="36">
        <f t="shared" si="106"/>
        <v>0</v>
      </c>
      <c r="H693" s="36">
        <f t="shared" si="106"/>
        <v>238335</v>
      </c>
      <c r="I693" s="36">
        <f t="shared" si="106"/>
        <v>0</v>
      </c>
      <c r="J693" s="36">
        <f t="shared" si="106"/>
        <v>0</v>
      </c>
      <c r="K693" s="36">
        <f t="shared" si="106"/>
        <v>25785</v>
      </c>
      <c r="M693" s="249">
        <f t="shared" si="102"/>
        <v>1.1213126323218066</v>
      </c>
    </row>
    <row r="694" spans="1:13" ht="15">
      <c r="A694" s="190"/>
      <c r="B694" s="21">
        <v>506</v>
      </c>
      <c r="C694" s="21" t="s">
        <v>215</v>
      </c>
      <c r="D694" s="36">
        <f aca="true" t="shared" si="107" ref="D694:K694">D386+D395+D448+D524</f>
        <v>72300</v>
      </c>
      <c r="E694" s="36">
        <f t="shared" si="107"/>
        <v>72300</v>
      </c>
      <c r="F694" s="36">
        <f t="shared" si="107"/>
        <v>72300</v>
      </c>
      <c r="G694" s="36">
        <f t="shared" si="107"/>
        <v>0</v>
      </c>
      <c r="H694" s="36">
        <f t="shared" si="107"/>
        <v>80715</v>
      </c>
      <c r="I694" s="36">
        <f t="shared" si="107"/>
        <v>0</v>
      </c>
      <c r="J694" s="36">
        <f t="shared" si="107"/>
        <v>0</v>
      </c>
      <c r="K694" s="36">
        <f t="shared" si="107"/>
        <v>8415</v>
      </c>
      <c r="M694" s="249">
        <f t="shared" si="102"/>
        <v>1.116390041493776</v>
      </c>
    </row>
    <row r="695" spans="1:13" ht="15">
      <c r="A695" s="190"/>
      <c r="B695" s="21"/>
      <c r="C695" s="19" t="s">
        <v>535</v>
      </c>
      <c r="D695" s="211">
        <f>D696+D697</f>
        <v>208814</v>
      </c>
      <c r="E695" s="211">
        <f aca="true" t="shared" si="108" ref="E695:K695">E696+E697</f>
        <v>239582</v>
      </c>
      <c r="F695" s="211">
        <f t="shared" si="108"/>
        <v>239582</v>
      </c>
      <c r="G695" s="211">
        <f t="shared" si="108"/>
        <v>0</v>
      </c>
      <c r="H695" s="211">
        <f t="shared" si="108"/>
        <v>257482</v>
      </c>
      <c r="I695" s="211">
        <f t="shared" si="108"/>
        <v>0</v>
      </c>
      <c r="J695" s="211">
        <f t="shared" si="108"/>
        <v>0</v>
      </c>
      <c r="K695" s="211">
        <f t="shared" si="108"/>
        <v>17900</v>
      </c>
      <c r="M695" s="249">
        <f t="shared" si="102"/>
        <v>1.0747134592749037</v>
      </c>
    </row>
    <row r="696" spans="1:13" ht="15">
      <c r="A696" s="190"/>
      <c r="B696" s="21">
        <v>500</v>
      </c>
      <c r="C696" s="34" t="s">
        <v>214</v>
      </c>
      <c r="D696" s="36">
        <f aca="true" t="shared" si="109" ref="D696:K696">D411+D530</f>
        <v>155813</v>
      </c>
      <c r="E696" s="36">
        <f t="shared" si="109"/>
        <v>179321</v>
      </c>
      <c r="F696" s="36">
        <f t="shared" si="109"/>
        <v>179321</v>
      </c>
      <c r="G696" s="36">
        <f t="shared" si="109"/>
        <v>0</v>
      </c>
      <c r="H696" s="36">
        <f t="shared" si="109"/>
        <v>192440</v>
      </c>
      <c r="I696" s="36">
        <f t="shared" si="109"/>
        <v>0</v>
      </c>
      <c r="J696" s="36">
        <f t="shared" si="109"/>
        <v>0</v>
      </c>
      <c r="K696" s="36">
        <f t="shared" si="109"/>
        <v>13119</v>
      </c>
      <c r="M696" s="249">
        <f t="shared" si="102"/>
        <v>1.0731593064950564</v>
      </c>
    </row>
    <row r="697" spans="1:13" ht="15">
      <c r="A697" s="190"/>
      <c r="B697" s="21">
        <v>506</v>
      </c>
      <c r="C697" s="21" t="s">
        <v>215</v>
      </c>
      <c r="D697" s="36">
        <f aca="true" t="shared" si="110" ref="D697:K697">D413+D531</f>
        <v>53001</v>
      </c>
      <c r="E697" s="36">
        <f t="shared" si="110"/>
        <v>60261</v>
      </c>
      <c r="F697" s="36">
        <f t="shared" si="110"/>
        <v>60261</v>
      </c>
      <c r="G697" s="36">
        <f t="shared" si="110"/>
        <v>0</v>
      </c>
      <c r="H697" s="36">
        <f t="shared" si="110"/>
        <v>65042</v>
      </c>
      <c r="I697" s="36">
        <f t="shared" si="110"/>
        <v>0</v>
      </c>
      <c r="J697" s="36">
        <f t="shared" si="110"/>
        <v>0</v>
      </c>
      <c r="K697" s="36">
        <f t="shared" si="110"/>
        <v>4781</v>
      </c>
      <c r="M697" s="249">
        <f t="shared" si="102"/>
        <v>1.079338212110652</v>
      </c>
    </row>
    <row r="698" spans="1:13" ht="15">
      <c r="A698" s="190"/>
      <c r="B698" s="21"/>
      <c r="C698" s="19" t="s">
        <v>506</v>
      </c>
      <c r="D698" s="211">
        <f>D699+D700</f>
        <v>477018</v>
      </c>
      <c r="E698" s="211">
        <f aca="true" t="shared" si="111" ref="E698:K698">E699+E700</f>
        <v>540382</v>
      </c>
      <c r="F698" s="211">
        <f t="shared" si="111"/>
        <v>548699</v>
      </c>
      <c r="G698" s="211">
        <f t="shared" si="111"/>
        <v>0</v>
      </c>
      <c r="H698" s="211">
        <f t="shared" si="111"/>
        <v>582124</v>
      </c>
      <c r="I698" s="211">
        <f t="shared" si="111"/>
        <v>0</v>
      </c>
      <c r="J698" s="211">
        <f t="shared" si="111"/>
        <v>0</v>
      </c>
      <c r="K698" s="211">
        <f t="shared" si="111"/>
        <v>33425</v>
      </c>
      <c r="M698" s="249">
        <f t="shared" si="102"/>
        <v>1.0609168232491768</v>
      </c>
    </row>
    <row r="699" spans="1:13" ht="15">
      <c r="A699" s="190"/>
      <c r="B699" s="21">
        <v>500</v>
      </c>
      <c r="C699" s="34" t="s">
        <v>214</v>
      </c>
      <c r="D699" s="36">
        <f aca="true" t="shared" si="112" ref="D699:K699">D450+D455+D459+D537</f>
        <v>357076</v>
      </c>
      <c r="E699" s="36">
        <f t="shared" si="112"/>
        <v>404370</v>
      </c>
      <c r="F699" s="36">
        <f t="shared" si="112"/>
        <v>410586</v>
      </c>
      <c r="G699" s="36">
        <f t="shared" si="112"/>
        <v>0</v>
      </c>
      <c r="H699" s="36">
        <f t="shared" si="112"/>
        <v>435068</v>
      </c>
      <c r="I699" s="36">
        <f t="shared" si="112"/>
        <v>0</v>
      </c>
      <c r="J699" s="36">
        <f t="shared" si="112"/>
        <v>0</v>
      </c>
      <c r="K699" s="36">
        <f t="shared" si="112"/>
        <v>24482</v>
      </c>
      <c r="M699" s="249">
        <f t="shared" si="102"/>
        <v>1.059626972181224</v>
      </c>
    </row>
    <row r="700" spans="1:13" ht="15">
      <c r="A700" s="190"/>
      <c r="B700" s="21">
        <v>506</v>
      </c>
      <c r="C700" s="21" t="s">
        <v>215</v>
      </c>
      <c r="D700" s="36">
        <f aca="true" t="shared" si="113" ref="D700:K700">D451+D456+D461+D538</f>
        <v>119942</v>
      </c>
      <c r="E700" s="36">
        <f t="shared" si="113"/>
        <v>136012</v>
      </c>
      <c r="F700" s="36">
        <f t="shared" si="113"/>
        <v>138113</v>
      </c>
      <c r="G700" s="36">
        <f t="shared" si="113"/>
        <v>0</v>
      </c>
      <c r="H700" s="36">
        <f t="shared" si="113"/>
        <v>147056</v>
      </c>
      <c r="I700" s="36">
        <f t="shared" si="113"/>
        <v>0</v>
      </c>
      <c r="J700" s="36">
        <f t="shared" si="113"/>
        <v>0</v>
      </c>
      <c r="K700" s="36">
        <f t="shared" si="113"/>
        <v>8943</v>
      </c>
      <c r="M700" s="249">
        <f t="shared" si="102"/>
        <v>1.0647513268121032</v>
      </c>
    </row>
    <row r="701" spans="1:13" ht="15">
      <c r="A701" s="190"/>
      <c r="B701" s="21"/>
      <c r="C701" s="19" t="s">
        <v>545</v>
      </c>
      <c r="D701" s="211">
        <f>D702+D703</f>
        <v>216836</v>
      </c>
      <c r="E701" s="211">
        <f aca="true" t="shared" si="114" ref="E701:K701">E702+E703</f>
        <v>222168</v>
      </c>
      <c r="F701" s="211">
        <f t="shared" si="114"/>
        <v>238228</v>
      </c>
      <c r="G701" s="211">
        <f t="shared" si="114"/>
        <v>0</v>
      </c>
      <c r="H701" s="211">
        <f t="shared" si="114"/>
        <v>211700</v>
      </c>
      <c r="I701" s="211">
        <f t="shared" si="114"/>
        <v>0</v>
      </c>
      <c r="J701" s="211">
        <f t="shared" si="114"/>
        <v>0</v>
      </c>
      <c r="K701" s="211">
        <f t="shared" si="114"/>
        <v>-26528</v>
      </c>
      <c r="M701" s="249">
        <f t="shared" si="102"/>
        <v>0.8886444918313549</v>
      </c>
    </row>
    <row r="702" spans="1:13" ht="15">
      <c r="A702" s="190"/>
      <c r="B702" s="21">
        <v>500</v>
      </c>
      <c r="C702" s="34" t="s">
        <v>214</v>
      </c>
      <c r="D702" s="36">
        <f>D351</f>
        <v>162061</v>
      </c>
      <c r="E702" s="36">
        <f aca="true" t="shared" si="115" ref="E702:K702">E351</f>
        <v>166294</v>
      </c>
      <c r="F702" s="36">
        <f t="shared" si="115"/>
        <v>178294</v>
      </c>
      <c r="G702" s="36">
        <f t="shared" si="115"/>
        <v>0</v>
      </c>
      <c r="H702" s="36">
        <f t="shared" si="115"/>
        <v>158220</v>
      </c>
      <c r="I702" s="36">
        <f t="shared" si="115"/>
        <v>0</v>
      </c>
      <c r="J702" s="36">
        <f t="shared" si="115"/>
        <v>0</v>
      </c>
      <c r="K702" s="36">
        <f t="shared" si="115"/>
        <v>-20074</v>
      </c>
      <c r="M702" s="249">
        <f t="shared" si="102"/>
        <v>0.8874106812343657</v>
      </c>
    </row>
    <row r="703" spans="1:13" ht="15">
      <c r="A703" s="190"/>
      <c r="B703" s="21">
        <v>506</v>
      </c>
      <c r="C703" s="21" t="s">
        <v>215</v>
      </c>
      <c r="D703" s="36">
        <f>D353</f>
        <v>54775</v>
      </c>
      <c r="E703" s="36">
        <f aca="true" t="shared" si="116" ref="E703:K703">E353</f>
        <v>55874</v>
      </c>
      <c r="F703" s="36">
        <f t="shared" si="116"/>
        <v>59934</v>
      </c>
      <c r="G703" s="36">
        <f t="shared" si="116"/>
        <v>0</v>
      </c>
      <c r="H703" s="36">
        <f t="shared" si="116"/>
        <v>53480</v>
      </c>
      <c r="I703" s="36">
        <f t="shared" si="116"/>
        <v>0</v>
      </c>
      <c r="J703" s="36">
        <f t="shared" si="116"/>
        <v>0</v>
      </c>
      <c r="K703" s="36">
        <f t="shared" si="116"/>
        <v>-6454</v>
      </c>
      <c r="M703" s="249">
        <f t="shared" si="102"/>
        <v>0.8923148797010044</v>
      </c>
    </row>
    <row r="704" spans="1:13" ht="15">
      <c r="A704" s="190"/>
      <c r="B704" s="21"/>
      <c r="C704" s="19" t="s">
        <v>546</v>
      </c>
      <c r="D704" s="211">
        <f>D705+D706</f>
        <v>121220</v>
      </c>
      <c r="E704" s="211">
        <f aca="true" t="shared" si="117" ref="E704:K704">E705+E706</f>
        <v>133907</v>
      </c>
      <c r="F704" s="211">
        <f t="shared" si="117"/>
        <v>133907</v>
      </c>
      <c r="G704" s="211">
        <f t="shared" si="117"/>
        <v>0</v>
      </c>
      <c r="H704" s="211">
        <f t="shared" si="117"/>
        <v>154010</v>
      </c>
      <c r="I704" s="211">
        <f t="shared" si="117"/>
        <v>0</v>
      </c>
      <c r="J704" s="211">
        <f t="shared" si="117"/>
        <v>0</v>
      </c>
      <c r="K704" s="211">
        <f t="shared" si="117"/>
        <v>20103</v>
      </c>
      <c r="M704" s="249">
        <f t="shared" si="102"/>
        <v>1.150126580387881</v>
      </c>
    </row>
    <row r="705" spans="1:13" ht="15">
      <c r="A705" s="190"/>
      <c r="B705" s="21">
        <v>500</v>
      </c>
      <c r="C705" s="34" t="s">
        <v>214</v>
      </c>
      <c r="D705" s="36">
        <f>D369</f>
        <v>90626</v>
      </c>
      <c r="E705" s="36">
        <f aca="true" t="shared" si="118" ref="E705:K705">E369</f>
        <v>100230</v>
      </c>
      <c r="F705" s="36">
        <f t="shared" si="118"/>
        <v>100230</v>
      </c>
      <c r="G705" s="36">
        <f t="shared" si="118"/>
        <v>0</v>
      </c>
      <c r="H705" s="36">
        <f t="shared" si="118"/>
        <v>115100</v>
      </c>
      <c r="I705" s="36">
        <f t="shared" si="118"/>
        <v>0</v>
      </c>
      <c r="J705" s="36">
        <f t="shared" si="118"/>
        <v>0</v>
      </c>
      <c r="K705" s="36">
        <f t="shared" si="118"/>
        <v>14870</v>
      </c>
      <c r="M705" s="249">
        <f t="shared" si="102"/>
        <v>1.1483587748179187</v>
      </c>
    </row>
    <row r="706" spans="1:13" ht="15">
      <c r="A706" s="190"/>
      <c r="B706" s="21">
        <v>506</v>
      </c>
      <c r="C706" s="21" t="s">
        <v>215</v>
      </c>
      <c r="D706" s="36">
        <f>D371</f>
        <v>30594</v>
      </c>
      <c r="E706" s="36">
        <f aca="true" t="shared" si="119" ref="E706:K706">E371</f>
        <v>33677</v>
      </c>
      <c r="F706" s="36">
        <f t="shared" si="119"/>
        <v>33677</v>
      </c>
      <c r="G706" s="36">
        <f t="shared" si="119"/>
        <v>0</v>
      </c>
      <c r="H706" s="36">
        <f t="shared" si="119"/>
        <v>38910</v>
      </c>
      <c r="I706" s="36">
        <f t="shared" si="119"/>
        <v>0</v>
      </c>
      <c r="J706" s="36">
        <f t="shared" si="119"/>
        <v>0</v>
      </c>
      <c r="K706" s="36">
        <f t="shared" si="119"/>
        <v>5233</v>
      </c>
      <c r="M706" s="249">
        <f t="shared" si="102"/>
        <v>1.1553879502330968</v>
      </c>
    </row>
    <row r="707" spans="1:13" ht="15">
      <c r="A707" s="190"/>
      <c r="B707" s="21"/>
      <c r="C707" s="19" t="s">
        <v>547</v>
      </c>
      <c r="D707" s="211">
        <f>D708+D709</f>
        <v>256200</v>
      </c>
      <c r="E707" s="211">
        <f aca="true" t="shared" si="120" ref="E707:K707">E708+E709</f>
        <v>256200</v>
      </c>
      <c r="F707" s="211">
        <f t="shared" si="120"/>
        <v>256200</v>
      </c>
      <c r="G707" s="211">
        <f t="shared" si="120"/>
        <v>0</v>
      </c>
      <c r="H707" s="211">
        <f t="shared" si="120"/>
        <v>314180</v>
      </c>
      <c r="I707" s="211">
        <f t="shared" si="120"/>
        <v>0</v>
      </c>
      <c r="J707" s="211">
        <f t="shared" si="120"/>
        <v>0</v>
      </c>
      <c r="K707" s="211">
        <f t="shared" si="120"/>
        <v>57980</v>
      </c>
      <c r="M707" s="249">
        <f t="shared" si="102"/>
        <v>1.2263075722092116</v>
      </c>
    </row>
    <row r="708" spans="1:13" ht="15">
      <c r="A708" s="190"/>
      <c r="B708" s="21">
        <v>500</v>
      </c>
      <c r="C708" s="34" t="s">
        <v>214</v>
      </c>
      <c r="D708" s="36">
        <f>D333</f>
        <v>191200</v>
      </c>
      <c r="E708" s="36">
        <f aca="true" t="shared" si="121" ref="E708:K708">E333</f>
        <v>191200</v>
      </c>
      <c r="F708" s="36">
        <f t="shared" si="121"/>
        <v>191200</v>
      </c>
      <c r="G708" s="36">
        <f t="shared" si="121"/>
        <v>0</v>
      </c>
      <c r="H708" s="36">
        <f t="shared" si="121"/>
        <v>234810</v>
      </c>
      <c r="I708" s="36">
        <f t="shared" si="121"/>
        <v>0</v>
      </c>
      <c r="J708" s="36">
        <f t="shared" si="121"/>
        <v>0</v>
      </c>
      <c r="K708" s="36">
        <f t="shared" si="121"/>
        <v>43610</v>
      </c>
      <c r="M708" s="249">
        <f t="shared" si="102"/>
        <v>1.2280857740585773</v>
      </c>
    </row>
    <row r="709" spans="1:13" ht="15">
      <c r="A709" s="190"/>
      <c r="B709" s="21">
        <v>506</v>
      </c>
      <c r="C709" s="21" t="s">
        <v>215</v>
      </c>
      <c r="D709" s="36">
        <f>D335</f>
        <v>65000</v>
      </c>
      <c r="E709" s="36">
        <f aca="true" t="shared" si="122" ref="E709:K709">E335</f>
        <v>65000</v>
      </c>
      <c r="F709" s="36">
        <f t="shared" si="122"/>
        <v>65000</v>
      </c>
      <c r="G709" s="36">
        <f t="shared" si="122"/>
        <v>0</v>
      </c>
      <c r="H709" s="36">
        <f t="shared" si="122"/>
        <v>79370</v>
      </c>
      <c r="I709" s="36">
        <f t="shared" si="122"/>
        <v>0</v>
      </c>
      <c r="J709" s="36">
        <f t="shared" si="122"/>
        <v>0</v>
      </c>
      <c r="K709" s="36">
        <f t="shared" si="122"/>
        <v>14370</v>
      </c>
      <c r="M709" s="249">
        <f t="shared" si="102"/>
        <v>1.2210769230769232</v>
      </c>
    </row>
    <row r="710" spans="1:13" ht="15">
      <c r="A710" s="190"/>
      <c r="B710" s="21"/>
      <c r="C710" s="19" t="s">
        <v>551</v>
      </c>
      <c r="D710" s="211">
        <f>D711+D712</f>
        <v>123018</v>
      </c>
      <c r="E710" s="211">
        <f aca="true" t="shared" si="123" ref="E710:K710">E711+E712</f>
        <v>114000</v>
      </c>
      <c r="F710" s="211">
        <f t="shared" si="123"/>
        <v>114000</v>
      </c>
      <c r="G710" s="211">
        <f t="shared" si="123"/>
        <v>0</v>
      </c>
      <c r="H710" s="211">
        <f t="shared" si="123"/>
        <v>147925</v>
      </c>
      <c r="I710" s="211">
        <f t="shared" si="123"/>
        <v>0</v>
      </c>
      <c r="J710" s="211">
        <f t="shared" si="123"/>
        <v>0</v>
      </c>
      <c r="K710" s="211">
        <f t="shared" si="123"/>
        <v>33925</v>
      </c>
      <c r="M710" s="249">
        <f t="shared" si="102"/>
        <v>1.2975877192982457</v>
      </c>
    </row>
    <row r="711" spans="1:13" ht="15">
      <c r="A711" s="190"/>
      <c r="B711" s="21">
        <v>500</v>
      </c>
      <c r="C711" s="34" t="s">
        <v>214</v>
      </c>
      <c r="D711" s="36">
        <f>D485</f>
        <v>91840</v>
      </c>
      <c r="E711" s="36">
        <f aca="true" t="shared" si="124" ref="E711:K711">E485</f>
        <v>85250</v>
      </c>
      <c r="F711" s="36">
        <f t="shared" si="124"/>
        <v>85250</v>
      </c>
      <c r="G711" s="36">
        <f t="shared" si="124"/>
        <v>0</v>
      </c>
      <c r="H711" s="36">
        <f t="shared" si="124"/>
        <v>110555</v>
      </c>
      <c r="I711" s="36">
        <f t="shared" si="124"/>
        <v>0</v>
      </c>
      <c r="J711" s="36">
        <f t="shared" si="124"/>
        <v>0</v>
      </c>
      <c r="K711" s="36">
        <f t="shared" si="124"/>
        <v>25305</v>
      </c>
      <c r="M711" s="249">
        <f t="shared" si="102"/>
        <v>1.29683284457478</v>
      </c>
    </row>
    <row r="712" spans="1:13" ht="15">
      <c r="A712" s="190"/>
      <c r="B712" s="21">
        <v>506</v>
      </c>
      <c r="C712" s="21" t="s">
        <v>215</v>
      </c>
      <c r="D712" s="36">
        <f>D487</f>
        <v>31178</v>
      </c>
      <c r="E712" s="36">
        <f aca="true" t="shared" si="125" ref="E712:K712">E487</f>
        <v>28750</v>
      </c>
      <c r="F712" s="36">
        <f t="shared" si="125"/>
        <v>28750</v>
      </c>
      <c r="G712" s="36">
        <f t="shared" si="125"/>
        <v>0</v>
      </c>
      <c r="H712" s="36">
        <f t="shared" si="125"/>
        <v>37370</v>
      </c>
      <c r="I712" s="36">
        <f t="shared" si="125"/>
        <v>0</v>
      </c>
      <c r="J712" s="36">
        <f t="shared" si="125"/>
        <v>0</v>
      </c>
      <c r="K712" s="36">
        <f t="shared" si="125"/>
        <v>8620</v>
      </c>
      <c r="M712" s="249">
        <f t="shared" si="102"/>
        <v>1.2998260869565217</v>
      </c>
    </row>
    <row r="713" spans="1:10" ht="15">
      <c r="A713" s="190"/>
      <c r="D713" s="191"/>
      <c r="E713" s="191"/>
      <c r="F713" s="191"/>
      <c r="G713" s="191"/>
      <c r="H713" s="191"/>
      <c r="I713" s="191"/>
      <c r="J713" s="191"/>
    </row>
    <row r="714" spans="1:10" ht="15">
      <c r="A714" s="190"/>
      <c r="D714" s="191"/>
      <c r="E714" s="191"/>
      <c r="F714" s="191"/>
      <c r="G714" s="191"/>
      <c r="H714" s="191"/>
      <c r="I714" s="191"/>
      <c r="J714" s="191"/>
    </row>
    <row r="715" spans="1:10" ht="15">
      <c r="A715" s="190"/>
      <c r="D715" s="191"/>
      <c r="E715" s="191"/>
      <c r="F715" s="191"/>
      <c r="G715" s="191"/>
      <c r="H715" s="191"/>
      <c r="I715" s="191"/>
      <c r="J715" s="191"/>
    </row>
    <row r="716" spans="1:10" ht="15">
      <c r="A716" s="190"/>
      <c r="D716" s="191"/>
      <c r="E716" s="191"/>
      <c r="F716" s="191"/>
      <c r="G716" s="191"/>
      <c r="H716" s="191"/>
      <c r="I716" s="191"/>
      <c r="J716" s="191"/>
    </row>
    <row r="717" spans="1:10" ht="15">
      <c r="A717" s="190"/>
      <c r="D717" s="191"/>
      <c r="E717" s="191"/>
      <c r="F717" s="191"/>
      <c r="G717" s="191"/>
      <c r="H717" s="191"/>
      <c r="I717" s="191"/>
      <c r="J717" s="191"/>
    </row>
    <row r="718" spans="1:10" ht="15">
      <c r="A718" s="190"/>
      <c r="D718" s="191"/>
      <c r="E718" s="191"/>
      <c r="F718" s="191"/>
      <c r="G718" s="191"/>
      <c r="H718" s="191"/>
      <c r="I718" s="191"/>
      <c r="J718" s="191"/>
    </row>
    <row r="719" spans="1:10" ht="15">
      <c r="A719" s="190"/>
      <c r="D719" s="191"/>
      <c r="E719" s="191"/>
      <c r="F719" s="191"/>
      <c r="G719" s="191"/>
      <c r="H719" s="191"/>
      <c r="I719" s="191"/>
      <c r="J719" s="191"/>
    </row>
    <row r="720" spans="1:10" ht="15">
      <c r="A720" s="190"/>
      <c r="D720" s="191"/>
      <c r="E720" s="191"/>
      <c r="F720" s="191"/>
      <c r="G720" s="191"/>
      <c r="H720" s="191"/>
      <c r="I720" s="191"/>
      <c r="J720" s="191"/>
    </row>
    <row r="721" spans="1:10" ht="15">
      <c r="A721" s="190"/>
      <c r="D721" s="191"/>
      <c r="E721" s="191"/>
      <c r="F721" s="191"/>
      <c r="G721" s="191"/>
      <c r="H721" s="191"/>
      <c r="I721" s="191"/>
      <c r="J721" s="191"/>
    </row>
    <row r="722" spans="1:10" ht="15">
      <c r="A722" s="190"/>
      <c r="D722" s="191"/>
      <c r="E722" s="191"/>
      <c r="F722" s="191"/>
      <c r="G722" s="191"/>
      <c r="H722" s="191"/>
      <c r="I722" s="191"/>
      <c r="J722" s="191"/>
    </row>
    <row r="723" spans="1:10" ht="15">
      <c r="A723" s="190"/>
      <c r="D723" s="191"/>
      <c r="E723" s="191"/>
      <c r="F723" s="191"/>
      <c r="G723" s="191"/>
      <c r="H723" s="191"/>
      <c r="I723" s="191"/>
      <c r="J723" s="191"/>
    </row>
    <row r="724" spans="1:10" ht="15">
      <c r="A724" s="190"/>
      <c r="D724" s="191"/>
      <c r="E724" s="191"/>
      <c r="F724" s="191"/>
      <c r="G724" s="191"/>
      <c r="H724" s="191"/>
      <c r="I724" s="191"/>
      <c r="J724" s="191"/>
    </row>
    <row r="725" spans="1:10" ht="15">
      <c r="A725" s="190"/>
      <c r="D725" s="191"/>
      <c r="E725" s="191"/>
      <c r="F725" s="191"/>
      <c r="G725" s="191"/>
      <c r="H725" s="191"/>
      <c r="I725" s="191"/>
      <c r="J725" s="191"/>
    </row>
    <row r="726" spans="1:10" ht="15">
      <c r="A726" s="190"/>
      <c r="D726" s="191"/>
      <c r="E726" s="191"/>
      <c r="F726" s="191"/>
      <c r="G726" s="191"/>
      <c r="H726" s="191"/>
      <c r="I726" s="191"/>
      <c r="J726" s="191"/>
    </row>
    <row r="727" spans="1:10" ht="15">
      <c r="A727" s="190"/>
      <c r="D727" s="191"/>
      <c r="E727" s="191"/>
      <c r="F727" s="191"/>
      <c r="G727" s="191"/>
      <c r="H727" s="191"/>
      <c r="I727" s="191"/>
      <c r="J727" s="191"/>
    </row>
    <row r="728" spans="1:10" ht="15">
      <c r="A728" s="190"/>
      <c r="D728" s="191"/>
      <c r="E728" s="191"/>
      <c r="F728" s="191"/>
      <c r="G728" s="191"/>
      <c r="H728" s="191"/>
      <c r="I728" s="191"/>
      <c r="J728" s="191"/>
    </row>
    <row r="729" spans="1:10" ht="15">
      <c r="A729" s="190"/>
      <c r="D729" s="191"/>
      <c r="E729" s="191"/>
      <c r="F729" s="191"/>
      <c r="G729" s="191"/>
      <c r="H729" s="191"/>
      <c r="I729" s="191"/>
      <c r="J729" s="191"/>
    </row>
    <row r="730" spans="1:10" ht="15">
      <c r="A730" s="190"/>
      <c r="D730" s="191"/>
      <c r="E730" s="191"/>
      <c r="F730" s="191"/>
      <c r="G730" s="191"/>
      <c r="H730" s="191"/>
      <c r="I730" s="191"/>
      <c r="J730" s="191"/>
    </row>
    <row r="731" spans="1:10" ht="15">
      <c r="A731" s="190"/>
      <c r="D731" s="191"/>
      <c r="E731" s="191"/>
      <c r="F731" s="191"/>
      <c r="G731" s="191"/>
      <c r="H731" s="191"/>
      <c r="I731" s="191"/>
      <c r="J731" s="191"/>
    </row>
    <row r="732" spans="1:10" ht="15">
      <c r="A732" s="190"/>
      <c r="D732" s="191"/>
      <c r="E732" s="191"/>
      <c r="F732" s="191"/>
      <c r="G732" s="191"/>
      <c r="H732" s="191"/>
      <c r="I732" s="191"/>
      <c r="J732" s="191"/>
    </row>
    <row r="733" spans="1:10" ht="15">
      <c r="A733" s="190"/>
      <c r="D733" s="191"/>
      <c r="E733" s="191"/>
      <c r="F733" s="191"/>
      <c r="G733" s="191"/>
      <c r="H733" s="191"/>
      <c r="I733" s="191"/>
      <c r="J733" s="191"/>
    </row>
    <row r="734" spans="1:10" ht="15">
      <c r="A734" s="190"/>
      <c r="D734" s="191"/>
      <c r="E734" s="191"/>
      <c r="F734" s="191"/>
      <c r="G734" s="191"/>
      <c r="H734" s="191"/>
      <c r="I734" s="191"/>
      <c r="J734" s="191"/>
    </row>
    <row r="735" spans="1:10" ht="15">
      <c r="A735" s="190"/>
      <c r="D735" s="191"/>
      <c r="E735" s="191"/>
      <c r="F735" s="191"/>
      <c r="G735" s="191"/>
      <c r="H735" s="191"/>
      <c r="I735" s="191"/>
      <c r="J735" s="191"/>
    </row>
    <row r="736" spans="1:10" ht="15">
      <c r="A736" s="190"/>
      <c r="D736" s="191"/>
      <c r="E736" s="191"/>
      <c r="F736" s="191"/>
      <c r="G736" s="191"/>
      <c r="H736" s="191"/>
      <c r="I736" s="191"/>
      <c r="J736" s="191"/>
    </row>
    <row r="737" spans="1:10" ht="15">
      <c r="A737" s="190"/>
      <c r="D737" s="191"/>
      <c r="E737" s="191"/>
      <c r="F737" s="191"/>
      <c r="G737" s="191"/>
      <c r="H737" s="191"/>
      <c r="I737" s="191"/>
      <c r="J737" s="191"/>
    </row>
    <row r="738" spans="1:10" ht="15">
      <c r="A738" s="190"/>
      <c r="D738" s="191"/>
      <c r="E738" s="191"/>
      <c r="F738" s="191"/>
      <c r="G738" s="191"/>
      <c r="H738" s="191"/>
      <c r="I738" s="191"/>
      <c r="J738" s="191"/>
    </row>
    <row r="739" spans="1:10" ht="15">
      <c r="A739" s="190"/>
      <c r="D739" s="191"/>
      <c r="E739" s="191"/>
      <c r="F739" s="191"/>
      <c r="G739" s="191"/>
      <c r="H739" s="191"/>
      <c r="I739" s="191"/>
      <c r="J739" s="191"/>
    </row>
    <row r="740" spans="1:10" ht="15">
      <c r="A740" s="190"/>
      <c r="D740" s="191"/>
      <c r="E740" s="191"/>
      <c r="F740" s="191"/>
      <c r="G740" s="191"/>
      <c r="H740" s="191"/>
      <c r="I740" s="191"/>
      <c r="J740" s="191"/>
    </row>
    <row r="741" spans="1:10" ht="15">
      <c r="A741" s="190"/>
      <c r="D741" s="191"/>
      <c r="E741" s="191"/>
      <c r="F741" s="191"/>
      <c r="G741" s="191"/>
      <c r="H741" s="191"/>
      <c r="I741" s="191"/>
      <c r="J741" s="191"/>
    </row>
    <row r="742" spans="1:10" ht="15">
      <c r="A742" s="190"/>
      <c r="D742" s="191"/>
      <c r="E742" s="191"/>
      <c r="F742" s="191"/>
      <c r="G742" s="191"/>
      <c r="H742" s="191"/>
      <c r="I742" s="191"/>
      <c r="J742" s="191"/>
    </row>
    <row r="743" spans="1:10" ht="15">
      <c r="A743" s="190"/>
      <c r="D743" s="191"/>
      <c r="E743" s="191"/>
      <c r="F743" s="191"/>
      <c r="G743" s="191"/>
      <c r="H743" s="191"/>
      <c r="I743" s="191"/>
      <c r="J743" s="191"/>
    </row>
    <row r="744" spans="1:10" ht="15">
      <c r="A744" s="190"/>
      <c r="D744" s="191"/>
      <c r="E744" s="191"/>
      <c r="F744" s="191"/>
      <c r="G744" s="191"/>
      <c r="H744" s="191"/>
      <c r="I744" s="191"/>
      <c r="J744" s="191"/>
    </row>
    <row r="745" spans="1:10" ht="15">
      <c r="A745" s="190"/>
      <c r="D745" s="191"/>
      <c r="E745" s="191"/>
      <c r="F745" s="191"/>
      <c r="G745" s="191"/>
      <c r="H745" s="191"/>
      <c r="I745" s="191"/>
      <c r="J745" s="191"/>
    </row>
    <row r="746" spans="1:10" ht="15">
      <c r="A746" s="190"/>
      <c r="D746" s="191"/>
      <c r="E746" s="191"/>
      <c r="F746" s="191"/>
      <c r="G746" s="191"/>
      <c r="H746" s="191"/>
      <c r="I746" s="191"/>
      <c r="J746" s="191"/>
    </row>
    <row r="747" spans="1:10" ht="15">
      <c r="A747" s="190"/>
      <c r="D747" s="191"/>
      <c r="E747" s="191"/>
      <c r="F747" s="191"/>
      <c r="G747" s="191"/>
      <c r="H747" s="191"/>
      <c r="I747" s="191"/>
      <c r="J747" s="191"/>
    </row>
    <row r="748" spans="1:10" ht="15">
      <c r="A748" s="190"/>
      <c r="D748" s="191"/>
      <c r="E748" s="191"/>
      <c r="F748" s="191"/>
      <c r="G748" s="191"/>
      <c r="H748" s="191"/>
      <c r="I748" s="191"/>
      <c r="J748" s="191"/>
    </row>
    <row r="749" spans="1:10" ht="15">
      <c r="A749" s="190"/>
      <c r="D749" s="191"/>
      <c r="E749" s="191"/>
      <c r="F749" s="191"/>
      <c r="G749" s="191"/>
      <c r="H749" s="191"/>
      <c r="I749" s="191"/>
      <c r="J749" s="191"/>
    </row>
    <row r="750" spans="1:10" ht="15">
      <c r="A750" s="190"/>
      <c r="D750" s="191"/>
      <c r="E750" s="191"/>
      <c r="F750" s="191"/>
      <c r="G750" s="191"/>
      <c r="H750" s="191"/>
      <c r="I750" s="191"/>
      <c r="J750" s="191"/>
    </row>
    <row r="751" spans="1:10" ht="15">
      <c r="A751" s="190"/>
      <c r="D751" s="191"/>
      <c r="E751" s="191"/>
      <c r="F751" s="191"/>
      <c r="G751" s="191"/>
      <c r="H751" s="191"/>
      <c r="I751" s="191"/>
      <c r="J751" s="191"/>
    </row>
    <row r="752" spans="1:10" ht="15">
      <c r="A752" s="190"/>
      <c r="D752" s="191"/>
      <c r="E752" s="191"/>
      <c r="F752" s="191"/>
      <c r="G752" s="191"/>
      <c r="H752" s="191"/>
      <c r="I752" s="191"/>
      <c r="J752" s="191"/>
    </row>
    <row r="753" spans="1:10" ht="15">
      <c r="A753" s="190"/>
      <c r="D753" s="191"/>
      <c r="E753" s="191"/>
      <c r="F753" s="191"/>
      <c r="G753" s="191"/>
      <c r="H753" s="191"/>
      <c r="I753" s="191"/>
      <c r="J753" s="191"/>
    </row>
    <row r="754" spans="1:10" ht="15">
      <c r="A754" s="190"/>
      <c r="D754" s="191"/>
      <c r="E754" s="191"/>
      <c r="F754" s="191"/>
      <c r="G754" s="191"/>
      <c r="H754" s="191"/>
      <c r="I754" s="191"/>
      <c r="J754" s="191"/>
    </row>
    <row r="755" spans="1:10" ht="15">
      <c r="A755" s="190"/>
      <c r="D755" s="191"/>
      <c r="E755" s="191"/>
      <c r="F755" s="191"/>
      <c r="G755" s="191"/>
      <c r="H755" s="191"/>
      <c r="I755" s="191"/>
      <c r="J755" s="191"/>
    </row>
    <row r="756" spans="1:10" ht="15">
      <c r="A756" s="190"/>
      <c r="D756" s="191"/>
      <c r="E756" s="191"/>
      <c r="F756" s="191"/>
      <c r="G756" s="191"/>
      <c r="H756" s="191"/>
      <c r="I756" s="191"/>
      <c r="J756" s="191"/>
    </row>
    <row r="757" spans="1:10" ht="15">
      <c r="A757" s="190"/>
      <c r="D757" s="191"/>
      <c r="E757" s="191"/>
      <c r="F757" s="191"/>
      <c r="G757" s="191"/>
      <c r="H757" s="191"/>
      <c r="I757" s="191"/>
      <c r="J757" s="191"/>
    </row>
    <row r="758" spans="1:10" ht="15">
      <c r="A758" s="190"/>
      <c r="D758" s="191"/>
      <c r="E758" s="191"/>
      <c r="F758" s="191"/>
      <c r="G758" s="191"/>
      <c r="H758" s="191"/>
      <c r="I758" s="191"/>
      <c r="J758" s="191"/>
    </row>
    <row r="759" spans="1:10" ht="15">
      <c r="A759" s="190"/>
      <c r="D759" s="191"/>
      <c r="E759" s="191"/>
      <c r="F759" s="191"/>
      <c r="G759" s="191"/>
      <c r="H759" s="191"/>
      <c r="I759" s="191"/>
      <c r="J759" s="191"/>
    </row>
    <row r="760" spans="1:10" ht="15">
      <c r="A760" s="190"/>
      <c r="D760" s="191"/>
      <c r="E760" s="191"/>
      <c r="F760" s="191"/>
      <c r="G760" s="191"/>
      <c r="H760" s="191"/>
      <c r="I760" s="191"/>
      <c r="J760" s="191"/>
    </row>
    <row r="761" spans="1:10" ht="15">
      <c r="A761" s="190"/>
      <c r="D761" s="191"/>
      <c r="E761" s="191"/>
      <c r="F761" s="191"/>
      <c r="G761" s="191"/>
      <c r="H761" s="191"/>
      <c r="I761" s="191"/>
      <c r="J761" s="191"/>
    </row>
    <row r="762" spans="1:10" ht="15">
      <c r="A762" s="190"/>
      <c r="D762" s="191"/>
      <c r="E762" s="191"/>
      <c r="F762" s="191"/>
      <c r="G762" s="191"/>
      <c r="H762" s="191"/>
      <c r="I762" s="191"/>
      <c r="J762" s="191"/>
    </row>
    <row r="763" spans="1:10" ht="15">
      <c r="A763" s="190"/>
      <c r="D763" s="191"/>
      <c r="E763" s="191"/>
      <c r="F763" s="191"/>
      <c r="G763" s="191"/>
      <c r="H763" s="191"/>
      <c r="I763" s="191"/>
      <c r="J763" s="191"/>
    </row>
    <row r="764" spans="1:10" ht="15">
      <c r="A764" s="190"/>
      <c r="D764" s="191"/>
      <c r="E764" s="191"/>
      <c r="F764" s="191"/>
      <c r="G764" s="191"/>
      <c r="H764" s="191"/>
      <c r="I764" s="191"/>
      <c r="J764" s="191"/>
    </row>
    <row r="765" spans="1:10" ht="15">
      <c r="A765" s="190"/>
      <c r="D765" s="191"/>
      <c r="E765" s="191"/>
      <c r="F765" s="191"/>
      <c r="G765" s="191"/>
      <c r="H765" s="191"/>
      <c r="I765" s="191"/>
      <c r="J765" s="191"/>
    </row>
    <row r="766" spans="1:10" ht="15">
      <c r="A766" s="190"/>
      <c r="D766" s="191"/>
      <c r="E766" s="191"/>
      <c r="F766" s="191"/>
      <c r="G766" s="191"/>
      <c r="H766" s="191"/>
      <c r="I766" s="191"/>
      <c r="J766" s="191"/>
    </row>
    <row r="767" spans="1:10" ht="15">
      <c r="A767" s="190"/>
      <c r="D767" s="191"/>
      <c r="E767" s="191"/>
      <c r="F767" s="191"/>
      <c r="G767" s="191"/>
      <c r="H767" s="191"/>
      <c r="I767" s="191"/>
      <c r="J767" s="191"/>
    </row>
    <row r="768" spans="1:9" ht="15">
      <c r="A768" s="190"/>
      <c r="F768" s="192"/>
      <c r="I768" s="192"/>
    </row>
    <row r="769" spans="1:9" ht="15">
      <c r="A769" s="190"/>
      <c r="F769" s="192"/>
      <c r="I769" s="192"/>
    </row>
    <row r="770" spans="1:9" ht="15">
      <c r="A770" s="190"/>
      <c r="F770" s="192"/>
      <c r="I770" s="192"/>
    </row>
    <row r="771" spans="1:9" ht="15">
      <c r="A771" s="190"/>
      <c r="F771" s="192"/>
      <c r="I771" s="192"/>
    </row>
    <row r="772" spans="1:9" ht="15">
      <c r="A772" s="190"/>
      <c r="F772" s="192"/>
      <c r="I772" s="192"/>
    </row>
    <row r="773" spans="1:9" ht="15">
      <c r="A773" s="190"/>
      <c r="F773" s="192"/>
      <c r="I773" s="192"/>
    </row>
    <row r="774" spans="1:9" ht="15">
      <c r="A774" s="190"/>
      <c r="F774" s="192"/>
      <c r="I774" s="192"/>
    </row>
    <row r="775" spans="1:9" ht="15">
      <c r="A775" s="190"/>
      <c r="F775" s="192"/>
      <c r="I775" s="192"/>
    </row>
    <row r="776" spans="1:9" ht="15">
      <c r="A776" s="190"/>
      <c r="F776" s="192"/>
      <c r="I776" s="192"/>
    </row>
    <row r="777" spans="1:9" ht="15">
      <c r="A777" s="190"/>
      <c r="F777" s="192"/>
      <c r="I777" s="192"/>
    </row>
    <row r="778" spans="1:9" ht="15">
      <c r="A778" s="190"/>
      <c r="F778" s="192"/>
      <c r="I778" s="192"/>
    </row>
    <row r="779" spans="1:9" ht="15">
      <c r="A779" s="190"/>
      <c r="F779" s="192"/>
      <c r="I779" s="192"/>
    </row>
    <row r="780" spans="1:9" ht="15">
      <c r="A780" s="190"/>
      <c r="F780" s="192"/>
      <c r="I780" s="192"/>
    </row>
    <row r="781" spans="1:9" ht="15">
      <c r="A781" s="190"/>
      <c r="F781" s="192"/>
      <c r="I781" s="192"/>
    </row>
    <row r="782" spans="1:9" ht="15">
      <c r="A782" s="190"/>
      <c r="F782" s="192"/>
      <c r="I782" s="192"/>
    </row>
    <row r="783" spans="1:9" ht="15">
      <c r="A783" s="190"/>
      <c r="F783" s="192"/>
      <c r="I783" s="192"/>
    </row>
    <row r="784" spans="1:9" ht="15">
      <c r="A784" s="190"/>
      <c r="F784" s="192"/>
      <c r="I784" s="192"/>
    </row>
    <row r="785" spans="1:9" ht="15">
      <c r="A785" s="190"/>
      <c r="F785" s="192"/>
      <c r="I785" s="192"/>
    </row>
    <row r="786" spans="1:9" ht="15">
      <c r="A786" s="190"/>
      <c r="F786" s="192"/>
      <c r="I786" s="192"/>
    </row>
    <row r="787" spans="1:9" ht="15">
      <c r="A787" s="190"/>
      <c r="F787" s="192"/>
      <c r="I787" s="192"/>
    </row>
    <row r="788" spans="1:9" ht="15">
      <c r="A788" s="190"/>
      <c r="F788" s="192"/>
      <c r="I788" s="192"/>
    </row>
    <row r="789" spans="1:9" ht="15">
      <c r="A789" s="190"/>
      <c r="F789" s="192"/>
      <c r="I789" s="192"/>
    </row>
    <row r="790" spans="1:9" ht="15">
      <c r="A790" s="190"/>
      <c r="F790" s="192"/>
      <c r="I790" s="192"/>
    </row>
    <row r="791" spans="1:9" ht="15">
      <c r="A791" s="190"/>
      <c r="F791" s="192"/>
      <c r="I791" s="192"/>
    </row>
    <row r="792" spans="1:9" ht="15">
      <c r="A792" s="190"/>
      <c r="F792" s="192"/>
      <c r="I792" s="192"/>
    </row>
    <row r="793" spans="1:9" ht="15">
      <c r="A793" s="190"/>
      <c r="F793" s="192"/>
      <c r="I793" s="192"/>
    </row>
    <row r="794" spans="1:9" ht="15">
      <c r="A794" s="190"/>
      <c r="F794" s="192"/>
      <c r="I794" s="192"/>
    </row>
    <row r="795" spans="1:9" ht="15">
      <c r="A795" s="190"/>
      <c r="F795" s="192"/>
      <c r="I795" s="192"/>
    </row>
    <row r="796" spans="1:9" ht="15">
      <c r="A796" s="190"/>
      <c r="F796" s="192"/>
      <c r="I796" s="192"/>
    </row>
    <row r="797" spans="1:9" ht="15">
      <c r="A797" s="190"/>
      <c r="F797" s="192"/>
      <c r="I797" s="192"/>
    </row>
    <row r="798" spans="1:9" ht="15">
      <c r="A798" s="190"/>
      <c r="F798" s="192"/>
      <c r="I798" s="192"/>
    </row>
    <row r="799" spans="1:9" ht="15">
      <c r="A799" s="190"/>
      <c r="F799" s="192"/>
      <c r="I799" s="192"/>
    </row>
    <row r="800" spans="1:9" ht="15">
      <c r="A800" s="190"/>
      <c r="F800" s="192"/>
      <c r="I800" s="192"/>
    </row>
    <row r="801" spans="1:9" ht="15">
      <c r="A801" s="190"/>
      <c r="F801" s="192"/>
      <c r="I801" s="192"/>
    </row>
    <row r="802" spans="1:9" ht="15">
      <c r="A802" s="190"/>
      <c r="F802" s="192"/>
      <c r="I802" s="192"/>
    </row>
    <row r="803" spans="1:9" ht="15">
      <c r="A803" s="190"/>
      <c r="F803" s="192"/>
      <c r="I803" s="192"/>
    </row>
    <row r="804" spans="1:9" ht="15">
      <c r="A804" s="190"/>
      <c r="F804" s="192"/>
      <c r="I804" s="192"/>
    </row>
    <row r="805" spans="1:9" ht="15">
      <c r="A805" s="190"/>
      <c r="F805" s="192"/>
      <c r="I805" s="192"/>
    </row>
    <row r="806" spans="1:9" ht="15">
      <c r="A806" s="190"/>
      <c r="F806" s="192"/>
      <c r="I806" s="192"/>
    </row>
    <row r="807" spans="1:9" ht="15">
      <c r="A807" s="190"/>
      <c r="F807" s="192"/>
      <c r="I807" s="192"/>
    </row>
    <row r="808" spans="1:9" ht="15">
      <c r="A808" s="190"/>
      <c r="F808" s="192"/>
      <c r="I808" s="192"/>
    </row>
    <row r="809" spans="1:9" ht="15">
      <c r="A809" s="190"/>
      <c r="F809" s="192"/>
      <c r="I809" s="192"/>
    </row>
    <row r="810" spans="1:9" ht="15">
      <c r="A810" s="190"/>
      <c r="F810" s="192"/>
      <c r="I810" s="192"/>
    </row>
    <row r="811" spans="1:9" ht="15">
      <c r="A811" s="190"/>
      <c r="F811" s="192"/>
      <c r="I811" s="192"/>
    </row>
    <row r="812" spans="1:9" ht="15">
      <c r="A812" s="190"/>
      <c r="F812" s="192"/>
      <c r="I812" s="192"/>
    </row>
    <row r="813" spans="1:9" ht="15">
      <c r="A813" s="190"/>
      <c r="F813" s="192"/>
      <c r="I813" s="192"/>
    </row>
    <row r="814" spans="1:9" ht="15">
      <c r="A814" s="190"/>
      <c r="F814" s="192"/>
      <c r="I814" s="192"/>
    </row>
    <row r="815" spans="1:9" ht="15">
      <c r="A815" s="190"/>
      <c r="F815" s="192"/>
      <c r="I815" s="192"/>
    </row>
    <row r="816" spans="1:9" ht="15">
      <c r="A816" s="190"/>
      <c r="F816" s="192"/>
      <c r="I816" s="192"/>
    </row>
    <row r="817" spans="1:9" ht="15">
      <c r="A817" s="190"/>
      <c r="F817" s="192"/>
      <c r="I817" s="192"/>
    </row>
    <row r="818" spans="1:9" ht="15">
      <c r="A818" s="190"/>
      <c r="F818" s="192"/>
      <c r="I818" s="192"/>
    </row>
    <row r="819" spans="1:9" ht="15">
      <c r="A819" s="190"/>
      <c r="F819" s="192"/>
      <c r="I819" s="192"/>
    </row>
    <row r="820" spans="1:9" ht="15">
      <c r="A820" s="190"/>
      <c r="F820" s="192"/>
      <c r="I820" s="192"/>
    </row>
    <row r="821" spans="1:9" ht="15">
      <c r="A821" s="190"/>
      <c r="F821" s="192"/>
      <c r="I821" s="192"/>
    </row>
    <row r="822" spans="1:9" ht="15">
      <c r="A822" s="190"/>
      <c r="F822" s="192"/>
      <c r="I822" s="192"/>
    </row>
    <row r="823" spans="1:9" ht="15">
      <c r="A823" s="190"/>
      <c r="F823" s="192"/>
      <c r="I823" s="192"/>
    </row>
    <row r="824" spans="1:9" ht="15">
      <c r="A824" s="190"/>
      <c r="F824" s="192"/>
      <c r="I824" s="192"/>
    </row>
    <row r="825" spans="1:9" ht="15">
      <c r="A825" s="190"/>
      <c r="F825" s="192"/>
      <c r="I825" s="192"/>
    </row>
    <row r="826" spans="1:9" ht="15">
      <c r="A826" s="190"/>
      <c r="F826" s="192"/>
      <c r="I826" s="192"/>
    </row>
    <row r="827" spans="1:9" ht="15">
      <c r="A827" s="190"/>
      <c r="F827" s="192"/>
      <c r="I827" s="192"/>
    </row>
    <row r="828" spans="1:9" ht="15">
      <c r="A828" s="190"/>
      <c r="F828" s="192"/>
      <c r="I828" s="192"/>
    </row>
    <row r="829" spans="1:9" ht="15">
      <c r="A829" s="190"/>
      <c r="F829" s="192"/>
      <c r="I829" s="192"/>
    </row>
    <row r="830" spans="1:9" ht="15">
      <c r="A830" s="190"/>
      <c r="F830" s="192"/>
      <c r="I830" s="192"/>
    </row>
    <row r="831" spans="1:9" ht="15">
      <c r="A831" s="190"/>
      <c r="F831" s="192"/>
      <c r="I831" s="192"/>
    </row>
    <row r="832" spans="1:9" ht="15">
      <c r="A832" s="190"/>
      <c r="F832" s="192"/>
      <c r="I832" s="192"/>
    </row>
    <row r="833" spans="1:9" ht="15">
      <c r="A833" s="190"/>
      <c r="F833" s="192"/>
      <c r="I833" s="192"/>
    </row>
    <row r="834" spans="1:9" ht="15">
      <c r="A834" s="190"/>
      <c r="F834" s="192"/>
      <c r="I834" s="192"/>
    </row>
    <row r="835" spans="1:9" ht="15">
      <c r="A835" s="190"/>
      <c r="F835" s="192"/>
      <c r="I835" s="192"/>
    </row>
    <row r="836" spans="1:9" ht="15">
      <c r="A836" s="190"/>
      <c r="F836" s="192"/>
      <c r="I836" s="192"/>
    </row>
    <row r="837" spans="1:9" ht="15">
      <c r="A837" s="190"/>
      <c r="F837" s="192"/>
      <c r="I837" s="192"/>
    </row>
    <row r="838" spans="1:9" ht="15">
      <c r="A838" s="190"/>
      <c r="F838" s="192"/>
      <c r="I838" s="192"/>
    </row>
    <row r="839" spans="1:9" ht="15">
      <c r="A839" s="190"/>
      <c r="F839" s="192"/>
      <c r="I839" s="192"/>
    </row>
    <row r="840" spans="1:9" ht="15">
      <c r="A840" s="190"/>
      <c r="F840" s="192"/>
      <c r="I840" s="192"/>
    </row>
    <row r="841" spans="1:9" ht="15">
      <c r="A841" s="190"/>
      <c r="F841" s="192"/>
      <c r="I841" s="192"/>
    </row>
    <row r="842" spans="1:9" ht="15">
      <c r="A842" s="190"/>
      <c r="F842" s="192"/>
      <c r="I842" s="192"/>
    </row>
    <row r="843" spans="1:9" ht="15">
      <c r="A843" s="190"/>
      <c r="F843" s="192"/>
      <c r="I843" s="192"/>
    </row>
    <row r="844" spans="1:9" ht="15">
      <c r="A844" s="190"/>
      <c r="F844" s="192"/>
      <c r="I844" s="192"/>
    </row>
    <row r="845" spans="1:9" ht="15">
      <c r="A845" s="190"/>
      <c r="F845" s="192"/>
      <c r="I845" s="192"/>
    </row>
    <row r="846" spans="1:9" ht="15">
      <c r="A846" s="190"/>
      <c r="F846" s="192"/>
      <c r="I846" s="192"/>
    </row>
    <row r="847" spans="1:9" ht="15">
      <c r="A847" s="190"/>
      <c r="F847" s="192"/>
      <c r="I847" s="192"/>
    </row>
    <row r="848" spans="1:9" ht="15">
      <c r="A848" s="190"/>
      <c r="F848" s="192"/>
      <c r="I848" s="192"/>
    </row>
    <row r="849" spans="1:9" ht="15">
      <c r="A849" s="190"/>
      <c r="F849" s="192"/>
      <c r="I849" s="192"/>
    </row>
    <row r="850" spans="1:9" ht="15">
      <c r="A850" s="190"/>
      <c r="F850" s="192"/>
      <c r="I850" s="192"/>
    </row>
    <row r="851" spans="1:9" ht="15">
      <c r="A851" s="190"/>
      <c r="F851" s="192"/>
      <c r="I851" s="192"/>
    </row>
    <row r="852" spans="1:9" ht="15">
      <c r="A852" s="190"/>
      <c r="F852" s="192"/>
      <c r="I852" s="192"/>
    </row>
    <row r="853" spans="1:9" ht="15">
      <c r="A853" s="190"/>
      <c r="F853" s="192"/>
      <c r="I853" s="192"/>
    </row>
    <row r="854" spans="1:9" ht="15">
      <c r="A854" s="190"/>
      <c r="F854" s="192"/>
      <c r="I854" s="192"/>
    </row>
    <row r="855" spans="1:9" ht="15">
      <c r="A855" s="190"/>
      <c r="F855" s="192"/>
      <c r="I855" s="192"/>
    </row>
    <row r="856" spans="1:9" ht="15">
      <c r="A856" s="190"/>
      <c r="F856" s="192"/>
      <c r="I856" s="192"/>
    </row>
    <row r="857" spans="1:9" ht="15">
      <c r="A857" s="190"/>
      <c r="F857" s="192"/>
      <c r="I857" s="192"/>
    </row>
    <row r="858" spans="1:9" ht="15">
      <c r="A858" s="190"/>
      <c r="F858" s="192"/>
      <c r="I858" s="192"/>
    </row>
    <row r="859" spans="1:9" ht="15">
      <c r="A859" s="190"/>
      <c r="F859" s="192"/>
      <c r="I859" s="192"/>
    </row>
    <row r="860" spans="1:9" ht="15">
      <c r="A860" s="190"/>
      <c r="F860" s="192"/>
      <c r="I860" s="192"/>
    </row>
    <row r="861" spans="1:9" ht="15">
      <c r="A861" s="190"/>
      <c r="F861" s="192"/>
      <c r="I861" s="192"/>
    </row>
    <row r="862" spans="1:9" ht="15">
      <c r="A862" s="190"/>
      <c r="F862" s="192"/>
      <c r="I862" s="192"/>
    </row>
    <row r="863" spans="1:9" ht="15">
      <c r="A863" s="190"/>
      <c r="F863" s="192"/>
      <c r="I863" s="192"/>
    </row>
    <row r="864" spans="1:9" ht="15">
      <c r="A864" s="190"/>
      <c r="F864" s="192"/>
      <c r="I864" s="192"/>
    </row>
    <row r="865" spans="1:9" ht="15">
      <c r="A865" s="190"/>
      <c r="F865" s="192"/>
      <c r="I865" s="192"/>
    </row>
    <row r="866" spans="1:9" ht="15">
      <c r="A866" s="190"/>
      <c r="F866" s="192"/>
      <c r="I866" s="192"/>
    </row>
    <row r="867" spans="1:9" ht="15">
      <c r="A867" s="190"/>
      <c r="F867" s="192"/>
      <c r="I867" s="192"/>
    </row>
    <row r="868" spans="1:9" ht="15">
      <c r="A868" s="190"/>
      <c r="F868" s="192"/>
      <c r="I868" s="192"/>
    </row>
    <row r="869" spans="1:9" ht="15">
      <c r="A869" s="190"/>
      <c r="F869" s="192"/>
      <c r="I869" s="192"/>
    </row>
    <row r="870" spans="1:9" ht="15">
      <c r="A870" s="190"/>
      <c r="F870" s="192"/>
      <c r="I870" s="192"/>
    </row>
    <row r="871" spans="1:9" ht="15">
      <c r="A871" s="190"/>
      <c r="F871" s="192"/>
      <c r="I871" s="192"/>
    </row>
    <row r="872" spans="1:9" ht="15">
      <c r="A872" s="190"/>
      <c r="F872" s="192"/>
      <c r="I872" s="192"/>
    </row>
    <row r="873" spans="1:9" ht="15">
      <c r="A873" s="190"/>
      <c r="F873" s="192"/>
      <c r="I873" s="192"/>
    </row>
    <row r="874" spans="1:9" ht="15">
      <c r="A874" s="190"/>
      <c r="F874" s="192"/>
      <c r="I874" s="192"/>
    </row>
    <row r="875" spans="1:9" ht="15">
      <c r="A875" s="190"/>
      <c r="F875" s="192"/>
      <c r="I875" s="192"/>
    </row>
    <row r="876" spans="1:9" ht="15">
      <c r="A876" s="190"/>
      <c r="F876" s="192"/>
      <c r="I876" s="192"/>
    </row>
    <row r="877" spans="1:9" ht="15">
      <c r="A877" s="190"/>
      <c r="F877" s="192"/>
      <c r="I877" s="192"/>
    </row>
    <row r="878" spans="1:9" ht="15">
      <c r="A878" s="190"/>
      <c r="F878" s="192"/>
      <c r="I878" s="192"/>
    </row>
    <row r="879" spans="1:9" ht="15">
      <c r="A879" s="190"/>
      <c r="F879" s="192"/>
      <c r="I879" s="192"/>
    </row>
    <row r="880" spans="1:9" ht="15">
      <c r="A880" s="190"/>
      <c r="F880" s="192"/>
      <c r="I880" s="192"/>
    </row>
    <row r="881" spans="1:9" ht="15">
      <c r="A881" s="190"/>
      <c r="F881" s="192"/>
      <c r="I881" s="192"/>
    </row>
    <row r="882" spans="1:9" ht="15">
      <c r="A882" s="190"/>
      <c r="F882" s="192"/>
      <c r="I882" s="192"/>
    </row>
    <row r="883" spans="1:9" ht="15">
      <c r="A883" s="190"/>
      <c r="F883" s="192"/>
      <c r="I883" s="192"/>
    </row>
    <row r="884" spans="1:9" ht="15">
      <c r="A884" s="190"/>
      <c r="F884" s="192"/>
      <c r="I884" s="192"/>
    </row>
    <row r="885" spans="1:9" ht="15">
      <c r="A885" s="190"/>
      <c r="F885" s="192"/>
      <c r="I885" s="192"/>
    </row>
    <row r="886" spans="1:9" ht="15">
      <c r="A886" s="190"/>
      <c r="F886" s="192"/>
      <c r="I886" s="192"/>
    </row>
    <row r="887" spans="1:9" ht="15">
      <c r="A887" s="190"/>
      <c r="F887" s="192"/>
      <c r="I887" s="192"/>
    </row>
    <row r="888" spans="1:9" ht="15">
      <c r="A888" s="190"/>
      <c r="F888" s="192"/>
      <c r="I888" s="192"/>
    </row>
    <row r="889" spans="1:9" ht="15">
      <c r="A889" s="190"/>
      <c r="F889" s="192"/>
      <c r="I889" s="192"/>
    </row>
    <row r="890" spans="1:9" ht="15">
      <c r="A890" s="190"/>
      <c r="F890" s="192"/>
      <c r="I890" s="192"/>
    </row>
    <row r="891" spans="1:9" ht="15">
      <c r="A891" s="190"/>
      <c r="F891" s="192"/>
      <c r="I891" s="192"/>
    </row>
    <row r="892" spans="1:9" ht="15">
      <c r="A892" s="190"/>
      <c r="F892" s="192"/>
      <c r="I892" s="192"/>
    </row>
    <row r="893" spans="1:9" ht="15">
      <c r="A893" s="190"/>
      <c r="F893" s="192"/>
      <c r="I893" s="192"/>
    </row>
    <row r="894" spans="1:9" ht="15">
      <c r="A894" s="190"/>
      <c r="F894" s="192"/>
      <c r="I894" s="192"/>
    </row>
    <row r="895" spans="1:9" ht="15">
      <c r="A895" s="190"/>
      <c r="F895" s="192"/>
      <c r="I895" s="192"/>
    </row>
    <row r="896" spans="1:9" ht="15">
      <c r="A896" s="190"/>
      <c r="F896" s="192"/>
      <c r="I896" s="192"/>
    </row>
    <row r="897" spans="1:9" ht="15">
      <c r="A897" s="190"/>
      <c r="F897" s="192"/>
      <c r="I897" s="192"/>
    </row>
    <row r="898" spans="1:9" ht="15">
      <c r="A898" s="190"/>
      <c r="F898" s="192"/>
      <c r="I898" s="192"/>
    </row>
    <row r="899" spans="1:9" ht="15">
      <c r="A899" s="190"/>
      <c r="F899" s="192"/>
      <c r="I899" s="192"/>
    </row>
    <row r="900" spans="1:9" ht="15">
      <c r="A900" s="190"/>
      <c r="F900" s="192"/>
      <c r="I900" s="192"/>
    </row>
    <row r="901" spans="1:9" ht="15">
      <c r="A901" s="190"/>
      <c r="F901" s="192"/>
      <c r="I901" s="192"/>
    </row>
    <row r="902" spans="1:9" ht="15">
      <c r="A902" s="190"/>
      <c r="F902" s="192"/>
      <c r="I902" s="192"/>
    </row>
    <row r="903" spans="1:9" ht="15">
      <c r="A903" s="190"/>
      <c r="F903" s="192"/>
      <c r="I903" s="192"/>
    </row>
    <row r="904" spans="1:9" ht="15">
      <c r="A904" s="190"/>
      <c r="F904" s="192"/>
      <c r="I904" s="192"/>
    </row>
    <row r="905" spans="1:9" ht="15">
      <c r="A905" s="190"/>
      <c r="F905" s="192"/>
      <c r="I905" s="192"/>
    </row>
    <row r="906" spans="1:9" ht="15">
      <c r="A906" s="190"/>
      <c r="F906" s="192"/>
      <c r="I906" s="192"/>
    </row>
    <row r="907" spans="1:9" ht="15">
      <c r="A907" s="190"/>
      <c r="F907" s="192"/>
      <c r="I907" s="192"/>
    </row>
    <row r="908" spans="1:9" ht="15">
      <c r="A908" s="190"/>
      <c r="F908" s="192"/>
      <c r="I908" s="192"/>
    </row>
    <row r="909" spans="1:9" ht="15">
      <c r="A909" s="190"/>
      <c r="F909" s="192"/>
      <c r="I909" s="192"/>
    </row>
    <row r="910" spans="1:9" ht="15">
      <c r="A910" s="190"/>
      <c r="F910" s="192"/>
      <c r="I910" s="192"/>
    </row>
    <row r="911" spans="1:9" ht="15">
      <c r="A911" s="190"/>
      <c r="F911" s="192"/>
      <c r="I911" s="192"/>
    </row>
    <row r="912" spans="1:9" ht="15">
      <c r="A912" s="190"/>
      <c r="F912" s="192"/>
      <c r="I912" s="192"/>
    </row>
    <row r="913" spans="1:9" ht="15">
      <c r="A913" s="190"/>
      <c r="F913" s="192"/>
      <c r="I913" s="192"/>
    </row>
    <row r="914" spans="1:9" ht="15">
      <c r="A914" s="190"/>
      <c r="F914" s="192"/>
      <c r="I914" s="192"/>
    </row>
    <row r="915" spans="1:9" ht="15">
      <c r="A915" s="190"/>
      <c r="F915" s="192"/>
      <c r="I915" s="192"/>
    </row>
    <row r="916" spans="1:9" ht="15">
      <c r="A916" s="190"/>
      <c r="F916" s="192"/>
      <c r="I916" s="192"/>
    </row>
    <row r="917" spans="1:9" ht="15">
      <c r="A917" s="190"/>
      <c r="F917" s="192"/>
      <c r="I917" s="192"/>
    </row>
    <row r="918" spans="1:9" ht="15">
      <c r="A918" s="190"/>
      <c r="F918" s="192"/>
      <c r="I918" s="192"/>
    </row>
    <row r="919" spans="1:9" ht="15">
      <c r="A919" s="190"/>
      <c r="F919" s="192"/>
      <c r="I919" s="192"/>
    </row>
    <row r="920" spans="1:9" ht="15">
      <c r="A920" s="190"/>
      <c r="F920" s="192"/>
      <c r="I920" s="192"/>
    </row>
    <row r="921" spans="1:9" ht="15">
      <c r="A921" s="190"/>
      <c r="F921" s="192"/>
      <c r="I921" s="192"/>
    </row>
    <row r="922" spans="1:9" ht="15">
      <c r="A922" s="190"/>
      <c r="F922" s="192"/>
      <c r="I922" s="192"/>
    </row>
    <row r="923" spans="1:9" ht="15">
      <c r="A923" s="190"/>
      <c r="F923" s="192"/>
      <c r="I923" s="192"/>
    </row>
    <row r="924" spans="1:9" ht="15">
      <c r="A924" s="190"/>
      <c r="F924" s="192"/>
      <c r="I924" s="192"/>
    </row>
    <row r="925" spans="1:9" ht="15">
      <c r="A925" s="190"/>
      <c r="F925" s="192"/>
      <c r="I925" s="192"/>
    </row>
    <row r="926" spans="1:9" ht="15">
      <c r="A926" s="190"/>
      <c r="F926" s="192"/>
      <c r="I926" s="192"/>
    </row>
    <row r="927" spans="1:9" ht="15">
      <c r="A927" s="190"/>
      <c r="F927" s="192"/>
      <c r="I927" s="192"/>
    </row>
    <row r="928" spans="1:9" ht="15">
      <c r="A928" s="190"/>
      <c r="F928" s="192"/>
      <c r="I928" s="192"/>
    </row>
    <row r="929" spans="1:9" ht="15">
      <c r="A929" s="190"/>
      <c r="F929" s="192"/>
      <c r="I929" s="192"/>
    </row>
    <row r="930" spans="1:9" ht="15">
      <c r="A930" s="190"/>
      <c r="F930" s="192"/>
      <c r="I930" s="192"/>
    </row>
    <row r="931" spans="1:9" ht="15">
      <c r="A931" s="190"/>
      <c r="F931" s="192"/>
      <c r="I931" s="192"/>
    </row>
    <row r="932" spans="1:9" ht="15">
      <c r="A932" s="190"/>
      <c r="F932" s="192"/>
      <c r="I932" s="192"/>
    </row>
    <row r="933" spans="1:9" ht="15">
      <c r="A933" s="190"/>
      <c r="F933" s="192"/>
      <c r="I933" s="192"/>
    </row>
    <row r="934" spans="1:9" ht="15">
      <c r="A934" s="190"/>
      <c r="F934" s="192"/>
      <c r="I934" s="192"/>
    </row>
    <row r="935" spans="1:9" ht="15">
      <c r="A935" s="190"/>
      <c r="F935" s="192"/>
      <c r="I935" s="192"/>
    </row>
    <row r="936" spans="1:9" ht="15">
      <c r="A936" s="190"/>
      <c r="F936" s="192"/>
      <c r="I936" s="192"/>
    </row>
    <row r="937" spans="1:9" ht="15">
      <c r="A937" s="190"/>
      <c r="F937" s="192"/>
      <c r="I937" s="192"/>
    </row>
    <row r="938" spans="1:9" ht="15">
      <c r="A938" s="190"/>
      <c r="F938" s="192"/>
      <c r="I938" s="192"/>
    </row>
    <row r="939" spans="1:9" ht="15">
      <c r="A939" s="190"/>
      <c r="F939" s="192"/>
      <c r="I939" s="192"/>
    </row>
    <row r="940" spans="1:9" ht="15">
      <c r="A940" s="190"/>
      <c r="F940" s="192"/>
      <c r="I940" s="192"/>
    </row>
    <row r="941" spans="1:9" ht="15">
      <c r="A941" s="190"/>
      <c r="F941" s="192"/>
      <c r="I941" s="192"/>
    </row>
    <row r="942" spans="1:9" ht="15">
      <c r="A942" s="190"/>
      <c r="F942" s="192"/>
      <c r="I942" s="192"/>
    </row>
    <row r="943" spans="1:9" ht="15">
      <c r="A943" s="190"/>
      <c r="F943" s="192"/>
      <c r="I943" s="192"/>
    </row>
    <row r="944" spans="1:9" ht="15">
      <c r="A944" s="190"/>
      <c r="F944" s="192"/>
      <c r="I944" s="192"/>
    </row>
    <row r="945" spans="1:9" ht="15">
      <c r="A945" s="190"/>
      <c r="F945" s="192"/>
      <c r="I945" s="192"/>
    </row>
    <row r="946" spans="1:9" ht="15">
      <c r="A946" s="190"/>
      <c r="F946" s="192"/>
      <c r="I946" s="192"/>
    </row>
    <row r="947" spans="1:9" ht="15">
      <c r="A947" s="190"/>
      <c r="F947" s="192"/>
      <c r="I947" s="192"/>
    </row>
    <row r="948" spans="1:9" ht="15">
      <c r="A948" s="190"/>
      <c r="F948" s="192"/>
      <c r="I948" s="192"/>
    </row>
    <row r="949" spans="1:9" ht="15">
      <c r="A949" s="190"/>
      <c r="F949" s="192"/>
      <c r="I949" s="192"/>
    </row>
    <row r="950" spans="1:9" ht="15">
      <c r="A950" s="190"/>
      <c r="F950" s="192"/>
      <c r="I950" s="192"/>
    </row>
    <row r="951" spans="1:9" ht="15">
      <c r="A951" s="190"/>
      <c r="F951" s="192"/>
      <c r="I951" s="192"/>
    </row>
    <row r="952" spans="1:9" ht="15">
      <c r="A952" s="190"/>
      <c r="F952" s="192"/>
      <c r="I952" s="192"/>
    </row>
    <row r="953" spans="1:9" ht="15">
      <c r="A953" s="190"/>
      <c r="F953" s="192"/>
      <c r="I953" s="192"/>
    </row>
    <row r="954" spans="1:9" ht="15">
      <c r="A954" s="190"/>
      <c r="F954" s="192"/>
      <c r="I954" s="192"/>
    </row>
    <row r="955" spans="1:9" ht="15">
      <c r="A955" s="190"/>
      <c r="F955" s="192"/>
      <c r="I955" s="192"/>
    </row>
    <row r="956" spans="1:9" ht="15">
      <c r="A956" s="190"/>
      <c r="F956" s="192"/>
      <c r="I956" s="192"/>
    </row>
    <row r="957" spans="1:9" ht="15">
      <c r="A957" s="190"/>
      <c r="F957" s="192"/>
      <c r="I957" s="192"/>
    </row>
    <row r="958" spans="1:9" ht="15">
      <c r="A958" s="190"/>
      <c r="F958" s="192"/>
      <c r="I958" s="192"/>
    </row>
    <row r="959" spans="1:9" ht="15">
      <c r="A959" s="190"/>
      <c r="F959" s="192"/>
      <c r="I959" s="192"/>
    </row>
    <row r="960" spans="1:9" ht="15">
      <c r="A960" s="190"/>
      <c r="F960" s="192"/>
      <c r="I960" s="192"/>
    </row>
    <row r="961" spans="1:9" ht="15">
      <c r="A961" s="190"/>
      <c r="F961" s="192"/>
      <c r="I961" s="192"/>
    </row>
    <row r="962" spans="1:9" ht="15">
      <c r="A962" s="190"/>
      <c r="F962" s="192"/>
      <c r="I962" s="192"/>
    </row>
    <row r="963" spans="1:9" ht="15">
      <c r="A963" s="190"/>
      <c r="F963" s="192"/>
      <c r="I963" s="192"/>
    </row>
    <row r="964" spans="1:9" ht="15">
      <c r="A964" s="190"/>
      <c r="F964" s="192"/>
      <c r="I964" s="192"/>
    </row>
    <row r="965" spans="1:9" ht="15">
      <c r="A965" s="190"/>
      <c r="F965" s="192"/>
      <c r="I965" s="192"/>
    </row>
    <row r="966" spans="1:9" ht="15">
      <c r="A966" s="190"/>
      <c r="F966" s="192"/>
      <c r="I966" s="192"/>
    </row>
    <row r="967" spans="1:9" ht="15">
      <c r="A967" s="190"/>
      <c r="F967" s="192"/>
      <c r="I967" s="192"/>
    </row>
    <row r="968" spans="1:9" ht="15">
      <c r="A968" s="190"/>
      <c r="F968" s="192"/>
      <c r="I968" s="192"/>
    </row>
    <row r="969" spans="1:9" ht="15">
      <c r="A969" s="190"/>
      <c r="F969" s="192"/>
      <c r="I969" s="192"/>
    </row>
    <row r="970" spans="1:9" ht="15">
      <c r="A970" s="190"/>
      <c r="F970" s="192"/>
      <c r="I970" s="192"/>
    </row>
    <row r="971" spans="1:9" ht="15">
      <c r="A971" s="190"/>
      <c r="F971" s="192"/>
      <c r="I971" s="192"/>
    </row>
    <row r="972" spans="1:9" ht="15">
      <c r="A972" s="190"/>
      <c r="F972" s="192"/>
      <c r="I972" s="192"/>
    </row>
    <row r="973" spans="1:9" ht="15">
      <c r="A973" s="190"/>
      <c r="F973" s="192"/>
      <c r="I973" s="192"/>
    </row>
    <row r="974" spans="1:9" ht="15">
      <c r="A974" s="190"/>
      <c r="F974" s="192"/>
      <c r="I974" s="192"/>
    </row>
    <row r="975" spans="1:9" ht="15">
      <c r="A975" s="190"/>
      <c r="F975" s="192"/>
      <c r="I975" s="192"/>
    </row>
    <row r="976" spans="1:9" ht="15">
      <c r="A976" s="190"/>
      <c r="F976" s="192"/>
      <c r="I976" s="192"/>
    </row>
    <row r="977" spans="1:9" ht="15">
      <c r="A977" s="190"/>
      <c r="F977" s="192"/>
      <c r="I977" s="192"/>
    </row>
    <row r="978" spans="1:9" ht="15">
      <c r="A978" s="190"/>
      <c r="F978" s="192"/>
      <c r="I978" s="192"/>
    </row>
    <row r="979" spans="1:9" ht="15">
      <c r="A979" s="190"/>
      <c r="F979" s="192"/>
      <c r="I979" s="192"/>
    </row>
    <row r="980" spans="1:9" ht="15">
      <c r="A980" s="190"/>
      <c r="F980" s="192"/>
      <c r="I980" s="192"/>
    </row>
    <row r="981" spans="1:9" ht="15">
      <c r="A981" s="190"/>
      <c r="F981" s="192"/>
      <c r="I981" s="192"/>
    </row>
    <row r="982" spans="1:9" ht="15">
      <c r="A982" s="190"/>
      <c r="F982" s="192"/>
      <c r="I982" s="192"/>
    </row>
    <row r="983" spans="1:9" ht="15">
      <c r="A983" s="190"/>
      <c r="F983" s="192"/>
      <c r="I983" s="192"/>
    </row>
    <row r="984" spans="1:9" ht="15">
      <c r="A984" s="190"/>
      <c r="F984" s="192"/>
      <c r="I984" s="192"/>
    </row>
    <row r="985" spans="1:9" ht="15">
      <c r="A985" s="190"/>
      <c r="F985" s="192"/>
      <c r="I985" s="192"/>
    </row>
    <row r="986" spans="1:9" ht="15">
      <c r="A986" s="190"/>
      <c r="F986" s="192"/>
      <c r="I986" s="192"/>
    </row>
    <row r="987" spans="1:9" ht="15">
      <c r="A987" s="190"/>
      <c r="F987" s="192"/>
      <c r="I987" s="192"/>
    </row>
    <row r="988" spans="1:9" ht="15">
      <c r="A988" s="190"/>
      <c r="F988" s="192"/>
      <c r="I988" s="192"/>
    </row>
    <row r="989" spans="1:9" ht="15">
      <c r="A989" s="190"/>
      <c r="F989" s="192"/>
      <c r="I989" s="192"/>
    </row>
    <row r="990" spans="1:9" ht="15">
      <c r="A990" s="190"/>
      <c r="F990" s="192"/>
      <c r="I990" s="192"/>
    </row>
    <row r="991" spans="1:9" ht="15">
      <c r="A991" s="190"/>
      <c r="F991" s="192"/>
      <c r="I991" s="192"/>
    </row>
    <row r="992" spans="1:9" ht="15">
      <c r="A992" s="190"/>
      <c r="F992" s="192"/>
      <c r="I992" s="192"/>
    </row>
    <row r="993" spans="1:9" ht="15">
      <c r="A993" s="190"/>
      <c r="F993" s="192"/>
      <c r="I993" s="192"/>
    </row>
    <row r="994" spans="1:9" ht="15">
      <c r="A994" s="190"/>
      <c r="F994" s="192"/>
      <c r="I994" s="192"/>
    </row>
    <row r="995" spans="1:9" ht="15">
      <c r="A995" s="190"/>
      <c r="F995" s="192"/>
      <c r="I995" s="192"/>
    </row>
    <row r="996" spans="1:9" ht="15">
      <c r="A996" s="190"/>
      <c r="F996" s="192"/>
      <c r="I996" s="192"/>
    </row>
    <row r="997" spans="1:9" ht="15">
      <c r="A997" s="190"/>
      <c r="F997" s="192"/>
      <c r="I997" s="192"/>
    </row>
    <row r="998" spans="1:9" ht="15">
      <c r="A998" s="190"/>
      <c r="F998" s="192"/>
      <c r="I998" s="192"/>
    </row>
    <row r="999" spans="1:9" ht="15">
      <c r="A999" s="190"/>
      <c r="F999" s="192"/>
      <c r="I999" s="192"/>
    </row>
    <row r="1000" spans="1:9" ht="15">
      <c r="A1000" s="190"/>
      <c r="F1000" s="192"/>
      <c r="I1000" s="192"/>
    </row>
    <row r="1001" spans="1:9" ht="15">
      <c r="A1001" s="190"/>
      <c r="F1001" s="192"/>
      <c r="I1001" s="192"/>
    </row>
    <row r="1002" spans="1:9" ht="15">
      <c r="A1002" s="190"/>
      <c r="F1002" s="192"/>
      <c r="I1002" s="192"/>
    </row>
    <row r="1003" spans="1:9" ht="15">
      <c r="A1003" s="190"/>
      <c r="F1003" s="192"/>
      <c r="I1003" s="192"/>
    </row>
    <row r="1004" spans="1:9" ht="15">
      <c r="A1004" s="190"/>
      <c r="F1004" s="192"/>
      <c r="I1004" s="192"/>
    </row>
    <row r="1005" spans="1:9" ht="15">
      <c r="A1005" s="190"/>
      <c r="F1005" s="192"/>
      <c r="I1005" s="192"/>
    </row>
    <row r="1006" spans="1:9" ht="15">
      <c r="A1006" s="190"/>
      <c r="F1006" s="192"/>
      <c r="I1006" s="192"/>
    </row>
    <row r="1007" spans="1:9" ht="15">
      <c r="A1007" s="190"/>
      <c r="F1007" s="192"/>
      <c r="I1007" s="192"/>
    </row>
    <row r="1008" spans="1:9" ht="15">
      <c r="A1008" s="190"/>
      <c r="F1008" s="192"/>
      <c r="I1008" s="192"/>
    </row>
    <row r="1009" spans="1:9" ht="15">
      <c r="A1009" s="190"/>
      <c r="F1009" s="192"/>
      <c r="I1009" s="192"/>
    </row>
    <row r="1010" spans="1:9" ht="15">
      <c r="A1010" s="190"/>
      <c r="F1010" s="192"/>
      <c r="I1010" s="192"/>
    </row>
    <row r="1011" spans="1:9" ht="15">
      <c r="A1011" s="190"/>
      <c r="F1011" s="192"/>
      <c r="I1011" s="192"/>
    </row>
    <row r="1012" spans="1:9" ht="15">
      <c r="A1012" s="190"/>
      <c r="F1012" s="192"/>
      <c r="I1012" s="192"/>
    </row>
    <row r="1013" spans="1:9" ht="15">
      <c r="A1013" s="190"/>
      <c r="F1013" s="192"/>
      <c r="I1013" s="192"/>
    </row>
    <row r="1014" spans="1:9" ht="15">
      <c r="A1014" s="190"/>
      <c r="F1014" s="192"/>
      <c r="I1014" s="192"/>
    </row>
    <row r="1015" spans="1:9" ht="15">
      <c r="A1015" s="190"/>
      <c r="F1015" s="192"/>
      <c r="I1015" s="192"/>
    </row>
    <row r="1016" spans="1:9" ht="15">
      <c r="A1016" s="190"/>
      <c r="F1016" s="192"/>
      <c r="I1016" s="192"/>
    </row>
    <row r="1017" spans="1:9" ht="15">
      <c r="A1017" s="190"/>
      <c r="F1017" s="192"/>
      <c r="I1017" s="192"/>
    </row>
    <row r="1018" spans="1:9" ht="15">
      <c r="A1018" s="190"/>
      <c r="F1018" s="192"/>
      <c r="I1018" s="192"/>
    </row>
    <row r="1019" spans="1:9" ht="15">
      <c r="A1019" s="190"/>
      <c r="F1019" s="192"/>
      <c r="I1019" s="192"/>
    </row>
    <row r="1020" spans="1:9" ht="15">
      <c r="A1020" s="190"/>
      <c r="F1020" s="192"/>
      <c r="I1020" s="192"/>
    </row>
    <row r="1021" spans="1:9" ht="15">
      <c r="A1021" s="190"/>
      <c r="F1021" s="192"/>
      <c r="I1021" s="192"/>
    </row>
    <row r="1022" spans="1:9" ht="15">
      <c r="A1022" s="190"/>
      <c r="F1022" s="192"/>
      <c r="I1022" s="192"/>
    </row>
    <row r="1023" spans="1:9" ht="15">
      <c r="A1023" s="190"/>
      <c r="F1023" s="192"/>
      <c r="I1023" s="192"/>
    </row>
    <row r="1024" spans="1:9" ht="15">
      <c r="A1024" s="190"/>
      <c r="F1024" s="192"/>
      <c r="I1024" s="192"/>
    </row>
    <row r="1025" spans="1:9" ht="15">
      <c r="A1025" s="190"/>
      <c r="F1025" s="192"/>
      <c r="I1025" s="192"/>
    </row>
    <row r="1026" spans="1:9" ht="15">
      <c r="A1026" s="190"/>
      <c r="F1026" s="192"/>
      <c r="I1026" s="192"/>
    </row>
    <row r="1027" spans="1:9" ht="15">
      <c r="A1027" s="190"/>
      <c r="F1027" s="192"/>
      <c r="I1027" s="192"/>
    </row>
    <row r="1028" spans="1:9" ht="15">
      <c r="A1028" s="190"/>
      <c r="F1028" s="192"/>
      <c r="I1028" s="192"/>
    </row>
    <row r="1029" spans="1:9" ht="15">
      <c r="A1029" s="190"/>
      <c r="F1029" s="192"/>
      <c r="I1029" s="192"/>
    </row>
    <row r="1030" spans="1:9" ht="15">
      <c r="A1030" s="190"/>
      <c r="F1030" s="192"/>
      <c r="I1030" s="192"/>
    </row>
    <row r="1031" spans="1:9" ht="15">
      <c r="A1031" s="190"/>
      <c r="F1031" s="192"/>
      <c r="I1031" s="192"/>
    </row>
    <row r="1032" spans="1:9" ht="15">
      <c r="A1032" s="190"/>
      <c r="F1032" s="192"/>
      <c r="I1032" s="192"/>
    </row>
    <row r="1033" spans="1:9" ht="15">
      <c r="A1033" s="190"/>
      <c r="F1033" s="192"/>
      <c r="I1033" s="192"/>
    </row>
    <row r="1034" spans="1:9" ht="15">
      <c r="A1034" s="190"/>
      <c r="F1034" s="192"/>
      <c r="I1034" s="192"/>
    </row>
    <row r="1035" spans="1:9" ht="15">
      <c r="A1035" s="190"/>
      <c r="F1035" s="192"/>
      <c r="I1035" s="192"/>
    </row>
    <row r="1036" spans="1:9" ht="15">
      <c r="A1036" s="190"/>
      <c r="I1036" s="192"/>
    </row>
    <row r="1037" spans="1:9" ht="15">
      <c r="A1037" s="190"/>
      <c r="I1037" s="192"/>
    </row>
    <row r="1038" spans="1:9" ht="15">
      <c r="A1038" s="190"/>
      <c r="I1038" s="192"/>
    </row>
    <row r="1039" spans="1:9" ht="15">
      <c r="A1039" s="190"/>
      <c r="I1039" s="192"/>
    </row>
    <row r="1040" spans="1:9" ht="15">
      <c r="A1040" s="190"/>
      <c r="I1040" s="192"/>
    </row>
    <row r="1041" spans="1:9" ht="15">
      <c r="A1041" s="190"/>
      <c r="I1041" s="192"/>
    </row>
    <row r="1042" spans="1:9" ht="15">
      <c r="A1042" s="190"/>
      <c r="I1042" s="192"/>
    </row>
    <row r="1043" spans="1:9" ht="15">
      <c r="A1043" s="190"/>
      <c r="I1043" s="192"/>
    </row>
    <row r="1044" spans="1:9" ht="15">
      <c r="A1044" s="190"/>
      <c r="I1044" s="192"/>
    </row>
    <row r="1045" spans="1:9" ht="15">
      <c r="A1045" s="190"/>
      <c r="I1045" s="192"/>
    </row>
    <row r="1046" spans="1:9" ht="15">
      <c r="A1046" s="190"/>
      <c r="I1046" s="192"/>
    </row>
    <row r="1047" spans="1:9" ht="15">
      <c r="A1047" s="190"/>
      <c r="I1047" s="192"/>
    </row>
    <row r="1048" spans="1:9" ht="15">
      <c r="A1048" s="190"/>
      <c r="I1048" s="192"/>
    </row>
    <row r="1049" spans="1:9" ht="15">
      <c r="A1049" s="190"/>
      <c r="I1049" s="192"/>
    </row>
    <row r="1050" spans="1:9" ht="15">
      <c r="A1050" s="190"/>
      <c r="I1050" s="192"/>
    </row>
    <row r="1051" spans="1:9" ht="15">
      <c r="A1051" s="190"/>
      <c r="I1051" s="192"/>
    </row>
    <row r="1052" spans="1:9" ht="15">
      <c r="A1052" s="190"/>
      <c r="I1052" s="192"/>
    </row>
    <row r="1053" spans="1:9" ht="15">
      <c r="A1053" s="190"/>
      <c r="I1053" s="192"/>
    </row>
    <row r="1054" spans="1:9" ht="15">
      <c r="A1054" s="190"/>
      <c r="I1054" s="192"/>
    </row>
    <row r="1055" spans="1:9" ht="15">
      <c r="A1055" s="190"/>
      <c r="I1055" s="192"/>
    </row>
    <row r="1056" spans="1:9" ht="15">
      <c r="A1056" s="190"/>
      <c r="I1056" s="192"/>
    </row>
    <row r="1057" spans="1:9" ht="15">
      <c r="A1057" s="190"/>
      <c r="I1057" s="192"/>
    </row>
    <row r="1058" spans="1:9" ht="15">
      <c r="A1058" s="190"/>
      <c r="I1058" s="192"/>
    </row>
    <row r="1059" spans="1:9" ht="15">
      <c r="A1059" s="190"/>
      <c r="I1059" s="192"/>
    </row>
    <row r="1060" spans="1:9" ht="15">
      <c r="A1060" s="190"/>
      <c r="I1060" s="192"/>
    </row>
    <row r="1061" spans="1:9" ht="15">
      <c r="A1061" s="190"/>
      <c r="I1061" s="192"/>
    </row>
    <row r="1062" spans="1:9" ht="15">
      <c r="A1062" s="190"/>
      <c r="I1062" s="192"/>
    </row>
    <row r="1063" spans="1:9" ht="15">
      <c r="A1063" s="190"/>
      <c r="I1063" s="192"/>
    </row>
    <row r="1064" spans="1:9" ht="15">
      <c r="A1064" s="190"/>
      <c r="I1064" s="192"/>
    </row>
    <row r="1065" spans="1:9" ht="15">
      <c r="A1065" s="190"/>
      <c r="I1065" s="192"/>
    </row>
    <row r="1066" spans="1:9" ht="15">
      <c r="A1066" s="190"/>
      <c r="I1066" s="192"/>
    </row>
    <row r="1067" spans="1:9" ht="15">
      <c r="A1067" s="190"/>
      <c r="I1067" s="192"/>
    </row>
    <row r="1068" spans="1:9" ht="15">
      <c r="A1068" s="190"/>
      <c r="I1068" s="192"/>
    </row>
    <row r="1069" spans="1:9" ht="15">
      <c r="A1069" s="190"/>
      <c r="I1069" s="192"/>
    </row>
    <row r="1070" spans="1:9" ht="15">
      <c r="A1070" s="190"/>
      <c r="I1070" s="192"/>
    </row>
    <row r="1071" spans="1:9" ht="15">
      <c r="A1071" s="190"/>
      <c r="I1071" s="192"/>
    </row>
    <row r="1072" spans="1:9" ht="15">
      <c r="A1072" s="190"/>
      <c r="I1072" s="192"/>
    </row>
    <row r="1073" spans="1:9" ht="15">
      <c r="A1073" s="190"/>
      <c r="I1073" s="192"/>
    </row>
    <row r="1074" spans="1:9" ht="15">
      <c r="A1074" s="190"/>
      <c r="I1074" s="192"/>
    </row>
    <row r="1075" spans="1:9" ht="15">
      <c r="A1075" s="190"/>
      <c r="I1075" s="192"/>
    </row>
    <row r="1076" spans="1:9" ht="15">
      <c r="A1076" s="190"/>
      <c r="I1076" s="192"/>
    </row>
    <row r="1077" spans="1:9" ht="15">
      <c r="A1077" s="190"/>
      <c r="I1077" s="192"/>
    </row>
    <row r="1078" spans="1:9" ht="15">
      <c r="A1078" s="190"/>
      <c r="I1078" s="192"/>
    </row>
    <row r="1079" spans="1:9" ht="15">
      <c r="A1079" s="190"/>
      <c r="I1079" s="192"/>
    </row>
    <row r="1080" spans="1:9" ht="15">
      <c r="A1080" s="190"/>
      <c r="I1080" s="192"/>
    </row>
    <row r="1081" spans="1:9" ht="15">
      <c r="A1081" s="190"/>
      <c r="I1081" s="192"/>
    </row>
    <row r="1082" spans="1:9" ht="15">
      <c r="A1082" s="190"/>
      <c r="I1082" s="192"/>
    </row>
    <row r="1083" spans="1:9" ht="15">
      <c r="A1083" s="190"/>
      <c r="I1083" s="192"/>
    </row>
    <row r="1084" spans="1:9" ht="15">
      <c r="A1084" s="190"/>
      <c r="I1084" s="192"/>
    </row>
    <row r="1085" spans="1:9" ht="15">
      <c r="A1085" s="190"/>
      <c r="I1085" s="192"/>
    </row>
    <row r="1086" spans="1:9" ht="15">
      <c r="A1086" s="190"/>
      <c r="I1086" s="192"/>
    </row>
    <row r="1087" spans="1:9" ht="15">
      <c r="A1087" s="190"/>
      <c r="I1087" s="192"/>
    </row>
    <row r="1088" spans="1:9" ht="15">
      <c r="A1088" s="190"/>
      <c r="I1088" s="192"/>
    </row>
    <row r="1089" spans="1:9" ht="15">
      <c r="A1089" s="190"/>
      <c r="I1089" s="192"/>
    </row>
    <row r="1090" spans="1:9" ht="15">
      <c r="A1090" s="190"/>
      <c r="I1090" s="192"/>
    </row>
    <row r="1091" spans="1:9" ht="15">
      <c r="A1091" s="190"/>
      <c r="I1091" s="192"/>
    </row>
    <row r="1092" spans="1:9" ht="15">
      <c r="A1092" s="190"/>
      <c r="I1092" s="192"/>
    </row>
    <row r="1093" spans="1:9" ht="15">
      <c r="A1093" s="190"/>
      <c r="I1093" s="192"/>
    </row>
    <row r="1094" spans="1:9" ht="15">
      <c r="A1094" s="190"/>
      <c r="I1094" s="192"/>
    </row>
    <row r="1095" spans="1:9" ht="15">
      <c r="A1095" s="190"/>
      <c r="I1095" s="192"/>
    </row>
    <row r="1096" spans="1:9" ht="15">
      <c r="A1096" s="190"/>
      <c r="I1096" s="192"/>
    </row>
    <row r="1097" spans="1:9" ht="15">
      <c r="A1097" s="190"/>
      <c r="I1097" s="192"/>
    </row>
    <row r="1098" spans="1:9" ht="15">
      <c r="A1098" s="190"/>
      <c r="I1098" s="192"/>
    </row>
    <row r="1099" spans="1:9" ht="15">
      <c r="A1099" s="190"/>
      <c r="I1099" s="192"/>
    </row>
    <row r="1100" spans="1:9" ht="15">
      <c r="A1100" s="190"/>
      <c r="I1100" s="192"/>
    </row>
    <row r="1101" spans="1:9" ht="15">
      <c r="A1101" s="190"/>
      <c r="I1101" s="192"/>
    </row>
    <row r="1102" spans="1:9" ht="15">
      <c r="A1102" s="190"/>
      <c r="I1102" s="192"/>
    </row>
    <row r="1103" spans="1:9" ht="15">
      <c r="A1103" s="190"/>
      <c r="I1103" s="192"/>
    </row>
    <row r="1104" spans="1:9" ht="15">
      <c r="A1104" s="190"/>
      <c r="I1104" s="192"/>
    </row>
    <row r="1105" spans="1:9" ht="15">
      <c r="A1105" s="190"/>
      <c r="I1105" s="192"/>
    </row>
    <row r="1106" spans="1:9" ht="15">
      <c r="A1106" s="190"/>
      <c r="I1106" s="192"/>
    </row>
    <row r="1107" spans="1:9" ht="15">
      <c r="A1107" s="190"/>
      <c r="I1107" s="192"/>
    </row>
    <row r="1108" spans="1:9" ht="15">
      <c r="A1108" s="190"/>
      <c r="I1108" s="192"/>
    </row>
    <row r="1109" spans="1:9" ht="15">
      <c r="A1109" s="190"/>
      <c r="I1109" s="192"/>
    </row>
    <row r="1110" spans="1:9" ht="15">
      <c r="A1110" s="190"/>
      <c r="I1110" s="192"/>
    </row>
    <row r="1111" spans="1:9" ht="15">
      <c r="A1111" s="190"/>
      <c r="I1111" s="192"/>
    </row>
    <row r="1112" spans="1:9" ht="15">
      <c r="A1112" s="190"/>
      <c r="I1112" s="192"/>
    </row>
    <row r="1113" spans="1:9" ht="15">
      <c r="A1113" s="190"/>
      <c r="I1113" s="192"/>
    </row>
    <row r="1114" spans="1:9" ht="15">
      <c r="A1114" s="190"/>
      <c r="I1114" s="192"/>
    </row>
    <row r="1115" spans="1:9" ht="15">
      <c r="A1115" s="190"/>
      <c r="I1115" s="192"/>
    </row>
    <row r="1116" spans="1:9" ht="15">
      <c r="A1116" s="190"/>
      <c r="I1116" s="192"/>
    </row>
    <row r="1117" spans="1:9" ht="15">
      <c r="A1117" s="190"/>
      <c r="I1117" s="192"/>
    </row>
    <row r="1118" spans="1:9" ht="15">
      <c r="A1118" s="190"/>
      <c r="I1118" s="192"/>
    </row>
    <row r="1119" spans="1:9" ht="15">
      <c r="A1119" s="190"/>
      <c r="I1119" s="192"/>
    </row>
    <row r="1120" spans="1:9" ht="15">
      <c r="A1120" s="190"/>
      <c r="I1120" s="192"/>
    </row>
    <row r="1121" spans="1:9" ht="15">
      <c r="A1121" s="190"/>
      <c r="I1121" s="192"/>
    </row>
    <row r="1122" spans="1:9" ht="15">
      <c r="A1122" s="190"/>
      <c r="I1122" s="192"/>
    </row>
    <row r="1123" spans="1:9" ht="15">
      <c r="A1123" s="190"/>
      <c r="I1123" s="192"/>
    </row>
    <row r="1124" spans="1:9" ht="15">
      <c r="A1124" s="190"/>
      <c r="I1124" s="192"/>
    </row>
    <row r="1125" spans="1:9" ht="15">
      <c r="A1125" s="190"/>
      <c r="I1125" s="192"/>
    </row>
    <row r="1126" spans="1:9" ht="15">
      <c r="A1126" s="190"/>
      <c r="I1126" s="192"/>
    </row>
    <row r="1127" spans="1:9" ht="15">
      <c r="A1127" s="190"/>
      <c r="I1127" s="192"/>
    </row>
    <row r="1128" spans="1:9" ht="15">
      <c r="A1128" s="190"/>
      <c r="I1128" s="192"/>
    </row>
    <row r="1129" spans="1:9" ht="15">
      <c r="A1129" s="190"/>
      <c r="I1129" s="192"/>
    </row>
    <row r="1130" spans="1:9" ht="15">
      <c r="A1130" s="190"/>
      <c r="I1130" s="192"/>
    </row>
    <row r="1131" spans="1:9" ht="15">
      <c r="A1131" s="190"/>
      <c r="I1131" s="192"/>
    </row>
    <row r="1132" spans="1:9" ht="15">
      <c r="A1132" s="190"/>
      <c r="I1132" s="192"/>
    </row>
    <row r="1133" spans="1:9" ht="15">
      <c r="A1133" s="190"/>
      <c r="I1133" s="192"/>
    </row>
    <row r="1134" spans="1:9" ht="15">
      <c r="A1134" s="190"/>
      <c r="I1134" s="192"/>
    </row>
    <row r="1135" spans="1:9" ht="15">
      <c r="A1135" s="190"/>
      <c r="I1135" s="192"/>
    </row>
    <row r="1136" spans="1:9" ht="15">
      <c r="A1136" s="190"/>
      <c r="I1136" s="192"/>
    </row>
    <row r="1137" spans="1:9" ht="15">
      <c r="A1137" s="190"/>
      <c r="I1137" s="192"/>
    </row>
    <row r="1138" spans="1:9" ht="15">
      <c r="A1138" s="190"/>
      <c r="I1138" s="192"/>
    </row>
    <row r="1139" spans="1:9" ht="15">
      <c r="A1139" s="190"/>
      <c r="I1139" s="192"/>
    </row>
    <row r="1140" spans="1:9" ht="15">
      <c r="A1140" s="190"/>
      <c r="I1140" s="192"/>
    </row>
    <row r="1141" spans="1:9" ht="15">
      <c r="A1141" s="190"/>
      <c r="I1141" s="192"/>
    </row>
    <row r="1142" spans="1:9" ht="15">
      <c r="A1142" s="190"/>
      <c r="I1142" s="192"/>
    </row>
    <row r="1143" spans="1:9" ht="15">
      <c r="A1143" s="190"/>
      <c r="I1143" s="192"/>
    </row>
    <row r="1144" spans="1:9" ht="15">
      <c r="A1144" s="190"/>
      <c r="I1144" s="192"/>
    </row>
    <row r="1145" spans="1:9" ht="15">
      <c r="A1145" s="190"/>
      <c r="I1145" s="192"/>
    </row>
    <row r="1146" spans="1:9" ht="15">
      <c r="A1146" s="190"/>
      <c r="I1146" s="192"/>
    </row>
    <row r="1147" spans="1:9" ht="15">
      <c r="A1147" s="190"/>
      <c r="I1147" s="192"/>
    </row>
    <row r="1148" spans="1:9" ht="15">
      <c r="A1148" s="190"/>
      <c r="I1148" s="192"/>
    </row>
    <row r="1149" spans="1:9" ht="15">
      <c r="A1149" s="190"/>
      <c r="I1149" s="192"/>
    </row>
    <row r="1150" spans="1:9" ht="15">
      <c r="A1150" s="190"/>
      <c r="I1150" s="192"/>
    </row>
    <row r="1151" spans="1:9" ht="15">
      <c r="A1151" s="190"/>
      <c r="I1151" s="192"/>
    </row>
    <row r="1152" spans="1:9" ht="15">
      <c r="A1152" s="190"/>
      <c r="I1152" s="192"/>
    </row>
    <row r="1153" spans="1:9" ht="15">
      <c r="A1153" s="190"/>
      <c r="I1153" s="192"/>
    </row>
    <row r="1154" spans="1:9" ht="15">
      <c r="A1154" s="190"/>
      <c r="I1154" s="192"/>
    </row>
    <row r="1155" spans="1:9" ht="15">
      <c r="A1155" s="190"/>
      <c r="I1155" s="192"/>
    </row>
    <row r="1156" spans="1:9" ht="15">
      <c r="A1156" s="190"/>
      <c r="I1156" s="192"/>
    </row>
    <row r="1157" spans="1:9" ht="15">
      <c r="A1157" s="190"/>
      <c r="I1157" s="192"/>
    </row>
    <row r="1158" spans="1:9" ht="15">
      <c r="A1158" s="190"/>
      <c r="I1158" s="192"/>
    </row>
    <row r="1159" spans="1:9" ht="15">
      <c r="A1159" s="190"/>
      <c r="I1159" s="192"/>
    </row>
    <row r="1160" spans="1:9" ht="15">
      <c r="A1160" s="190"/>
      <c r="I1160" s="192"/>
    </row>
    <row r="1161" spans="1:9" ht="15">
      <c r="A1161" s="190"/>
      <c r="I1161" s="192"/>
    </row>
    <row r="1162" spans="1:9" ht="15">
      <c r="A1162" s="190"/>
      <c r="I1162" s="192"/>
    </row>
    <row r="1163" spans="1:9" ht="15">
      <c r="A1163" s="190"/>
      <c r="I1163" s="192"/>
    </row>
    <row r="1164" spans="1:9" ht="15">
      <c r="A1164" s="190"/>
      <c r="I1164" s="192"/>
    </row>
    <row r="1165" spans="1:9" ht="15">
      <c r="A1165" s="190"/>
      <c r="I1165" s="192"/>
    </row>
    <row r="1166" spans="1:9" ht="15">
      <c r="A1166" s="190"/>
      <c r="I1166" s="192"/>
    </row>
    <row r="1167" spans="1:9" ht="15">
      <c r="A1167" s="190"/>
      <c r="I1167" s="192"/>
    </row>
    <row r="1168" spans="1:9" ht="15">
      <c r="A1168" s="190"/>
      <c r="I1168" s="192"/>
    </row>
    <row r="1169" spans="1:9" ht="15">
      <c r="A1169" s="190"/>
      <c r="I1169" s="192"/>
    </row>
    <row r="1170" spans="1:9" ht="15">
      <c r="A1170" s="190"/>
      <c r="I1170" s="192"/>
    </row>
    <row r="1171" spans="1:9" ht="15">
      <c r="A1171" s="190"/>
      <c r="I1171" s="192"/>
    </row>
    <row r="1172" spans="1:9" ht="15">
      <c r="A1172" s="190"/>
      <c r="I1172" s="192"/>
    </row>
    <row r="1173" spans="1:9" ht="15">
      <c r="A1173" s="190"/>
      <c r="I1173" s="192"/>
    </row>
    <row r="1174" spans="1:9" ht="15">
      <c r="A1174" s="190"/>
      <c r="I1174" s="192"/>
    </row>
    <row r="1175" spans="1:9" ht="15">
      <c r="A1175" s="190"/>
      <c r="I1175" s="192"/>
    </row>
    <row r="1176" spans="1:9" ht="15">
      <c r="A1176" s="190"/>
      <c r="I1176" s="192"/>
    </row>
    <row r="1177" spans="1:9" ht="15">
      <c r="A1177" s="190"/>
      <c r="I1177" s="192"/>
    </row>
    <row r="1178" spans="1:9" ht="15">
      <c r="A1178" s="190"/>
      <c r="I1178" s="192"/>
    </row>
    <row r="1179" spans="1:9" ht="15">
      <c r="A1179" s="190"/>
      <c r="I1179" s="192"/>
    </row>
    <row r="1180" spans="1:9" ht="15">
      <c r="A1180" s="190"/>
      <c r="I1180" s="192"/>
    </row>
    <row r="1181" spans="1:9" ht="15">
      <c r="A1181" s="190"/>
      <c r="I1181" s="192"/>
    </row>
    <row r="1182" spans="1:9" ht="15">
      <c r="A1182" s="190"/>
      <c r="I1182" s="192"/>
    </row>
    <row r="1183" spans="1:9" ht="15">
      <c r="A1183" s="190"/>
      <c r="I1183" s="192"/>
    </row>
    <row r="1184" spans="1:9" ht="15">
      <c r="A1184" s="190"/>
      <c r="I1184" s="192"/>
    </row>
    <row r="1185" spans="1:9" ht="15">
      <c r="A1185" s="190"/>
      <c r="I1185" s="192"/>
    </row>
    <row r="1186" spans="1:9" ht="15">
      <c r="A1186" s="190"/>
      <c r="I1186" s="192"/>
    </row>
    <row r="1187" spans="1:9" ht="15">
      <c r="A1187" s="190"/>
      <c r="I1187" s="192"/>
    </row>
    <row r="1188" spans="1:9" ht="15">
      <c r="A1188" s="190"/>
      <c r="I1188" s="192"/>
    </row>
    <row r="1189" spans="1:9" ht="15">
      <c r="A1189" s="190"/>
      <c r="I1189" s="192"/>
    </row>
    <row r="1190" spans="1:9" ht="15">
      <c r="A1190" s="190"/>
      <c r="I1190" s="192"/>
    </row>
    <row r="1191" spans="1:9" ht="15">
      <c r="A1191" s="190"/>
      <c r="I1191" s="192"/>
    </row>
    <row r="1192" spans="1:9" ht="15">
      <c r="A1192" s="190"/>
      <c r="I1192" s="192"/>
    </row>
    <row r="1193" spans="1:9" ht="15">
      <c r="A1193" s="190"/>
      <c r="I1193" s="192"/>
    </row>
    <row r="1194" spans="1:9" ht="15">
      <c r="A1194" s="190"/>
      <c r="I1194" s="192"/>
    </row>
    <row r="1195" spans="1:9" ht="15">
      <c r="A1195" s="190"/>
      <c r="I1195" s="192"/>
    </row>
    <row r="1196" spans="1:9" ht="15">
      <c r="A1196" s="190"/>
      <c r="I1196" s="192"/>
    </row>
    <row r="1197" spans="1:9" ht="15">
      <c r="A1197" s="190"/>
      <c r="I1197" s="192"/>
    </row>
    <row r="1198" spans="1:9" ht="15">
      <c r="A1198" s="190"/>
      <c r="I1198" s="192"/>
    </row>
    <row r="1199" spans="1:9" ht="15">
      <c r="A1199" s="190"/>
      <c r="I1199" s="192"/>
    </row>
    <row r="1200" spans="1:9" ht="15">
      <c r="A1200" s="190"/>
      <c r="I1200" s="192"/>
    </row>
    <row r="1201" spans="1:9" ht="15">
      <c r="A1201" s="190"/>
      <c r="I1201" s="192"/>
    </row>
    <row r="1202" spans="1:9" ht="15">
      <c r="A1202" s="190"/>
      <c r="I1202" s="192"/>
    </row>
    <row r="1203" spans="1:9" ht="15">
      <c r="A1203" s="190"/>
      <c r="I1203" s="192"/>
    </row>
    <row r="1204" spans="1:9" ht="15">
      <c r="A1204" s="190"/>
      <c r="I1204" s="192"/>
    </row>
    <row r="1205" spans="1:9" ht="15">
      <c r="A1205" s="190"/>
      <c r="I1205" s="192"/>
    </row>
    <row r="1206" spans="1:9" ht="15">
      <c r="A1206" s="190"/>
      <c r="I1206" s="192"/>
    </row>
    <row r="1207" spans="1:9" ht="15">
      <c r="A1207" s="190"/>
      <c r="I1207" s="192"/>
    </row>
    <row r="1208" spans="1:9" ht="15">
      <c r="A1208" s="190"/>
      <c r="I1208" s="192"/>
    </row>
    <row r="1209" spans="1:9" ht="15">
      <c r="A1209" s="190"/>
      <c r="I1209" s="192"/>
    </row>
    <row r="1210" spans="1:9" ht="15">
      <c r="A1210" s="190"/>
      <c r="I1210" s="192"/>
    </row>
    <row r="1211" spans="1:9" ht="15">
      <c r="A1211" s="190"/>
      <c r="I1211" s="192"/>
    </row>
    <row r="1212" spans="1:9" ht="15">
      <c r="A1212" s="190"/>
      <c r="I1212" s="192"/>
    </row>
    <row r="1213" spans="1:9" ht="15">
      <c r="A1213" s="190"/>
      <c r="I1213" s="192"/>
    </row>
    <row r="1214" spans="1:9" ht="15">
      <c r="A1214" s="190"/>
      <c r="I1214" s="192"/>
    </row>
    <row r="1215" spans="1:9" ht="15">
      <c r="A1215" s="190"/>
      <c r="I1215" s="192"/>
    </row>
    <row r="1216" spans="1:9" ht="15">
      <c r="A1216" s="190"/>
      <c r="I1216" s="192"/>
    </row>
    <row r="1217" spans="1:9" ht="15">
      <c r="A1217" s="190"/>
      <c r="I1217" s="192"/>
    </row>
    <row r="1218" spans="1:9" ht="15">
      <c r="A1218" s="190"/>
      <c r="I1218" s="192"/>
    </row>
    <row r="1219" spans="1:9" ht="15">
      <c r="A1219" s="190"/>
      <c r="I1219" s="192"/>
    </row>
    <row r="1220" spans="1:9" ht="15">
      <c r="A1220" s="190"/>
      <c r="I1220" s="192"/>
    </row>
    <row r="1221" spans="1:9" ht="15">
      <c r="A1221" s="190"/>
      <c r="I1221" s="192"/>
    </row>
    <row r="1222" spans="1:9" ht="15">
      <c r="A1222" s="190"/>
      <c r="I1222" s="192"/>
    </row>
    <row r="1223" spans="1:9" ht="15">
      <c r="A1223" s="190"/>
      <c r="I1223" s="192"/>
    </row>
    <row r="1224" spans="1:9" ht="15">
      <c r="A1224" s="190"/>
      <c r="I1224" s="192"/>
    </row>
    <row r="1225" spans="1:9" ht="15">
      <c r="A1225" s="190"/>
      <c r="I1225" s="192"/>
    </row>
    <row r="1226" spans="1:9" ht="15">
      <c r="A1226" s="190"/>
      <c r="I1226" s="192"/>
    </row>
    <row r="1227" spans="1:9" ht="15">
      <c r="A1227" s="190"/>
      <c r="I1227" s="192"/>
    </row>
    <row r="1228" spans="1:9" ht="15">
      <c r="A1228" s="190"/>
      <c r="I1228" s="192"/>
    </row>
    <row r="1229" spans="1:9" ht="15">
      <c r="A1229" s="190"/>
      <c r="I1229" s="192"/>
    </row>
    <row r="1230" spans="1:9" ht="15">
      <c r="A1230" s="190"/>
      <c r="I1230" s="192"/>
    </row>
    <row r="1231" spans="1:9" ht="15">
      <c r="A1231" s="190"/>
      <c r="I1231" s="192"/>
    </row>
    <row r="1232" spans="1:9" ht="15">
      <c r="A1232" s="190"/>
      <c r="I1232" s="192"/>
    </row>
    <row r="1233" spans="1:9" ht="15">
      <c r="A1233" s="190"/>
      <c r="I1233" s="192"/>
    </row>
    <row r="1234" spans="1:9" ht="15">
      <c r="A1234" s="190"/>
      <c r="I1234" s="192"/>
    </row>
    <row r="1235" spans="1:9" ht="15">
      <c r="A1235" s="190"/>
      <c r="I1235" s="192"/>
    </row>
    <row r="1236" spans="1:9" ht="15">
      <c r="A1236" s="190"/>
      <c r="I1236" s="192"/>
    </row>
    <row r="1237" spans="1:9" ht="15">
      <c r="A1237" s="190"/>
      <c r="I1237" s="192"/>
    </row>
    <row r="1238" spans="1:9" ht="15">
      <c r="A1238" s="190"/>
      <c r="I1238" s="192"/>
    </row>
    <row r="1239" spans="1:9" ht="15">
      <c r="A1239" s="190"/>
      <c r="I1239" s="192"/>
    </row>
    <row r="1240" spans="1:9" ht="15">
      <c r="A1240" s="190"/>
      <c r="I1240" s="192"/>
    </row>
    <row r="1241" spans="1:9" ht="15">
      <c r="A1241" s="190"/>
      <c r="I1241" s="192"/>
    </row>
    <row r="1242" spans="1:9" ht="15">
      <c r="A1242" s="190"/>
      <c r="I1242" s="192"/>
    </row>
    <row r="1243" spans="1:9" ht="15">
      <c r="A1243" s="190"/>
      <c r="I1243" s="192"/>
    </row>
    <row r="1244" spans="1:9" ht="15">
      <c r="A1244" s="190"/>
      <c r="I1244" s="192"/>
    </row>
    <row r="1245" spans="1:9" ht="15">
      <c r="A1245" s="190"/>
      <c r="I1245" s="192"/>
    </row>
    <row r="1246" spans="1:9" ht="15">
      <c r="A1246" s="190"/>
      <c r="I1246" s="192"/>
    </row>
    <row r="1247" spans="1:9" ht="15">
      <c r="A1247" s="190"/>
      <c r="I1247" s="192"/>
    </row>
    <row r="1248" spans="1:9" ht="15">
      <c r="A1248" s="190"/>
      <c r="I1248" s="192"/>
    </row>
    <row r="1249" spans="1:9" ht="15">
      <c r="A1249" s="190"/>
      <c r="I1249" s="192"/>
    </row>
    <row r="1250" spans="1:9" ht="15">
      <c r="A1250" s="190"/>
      <c r="I1250" s="192"/>
    </row>
    <row r="1251" spans="1:9" ht="15">
      <c r="A1251" s="190"/>
      <c r="I1251" s="192"/>
    </row>
    <row r="1252" spans="1:9" ht="15">
      <c r="A1252" s="190"/>
      <c r="I1252" s="192"/>
    </row>
    <row r="1253" spans="1:9" ht="15">
      <c r="A1253" s="190"/>
      <c r="I1253" s="192"/>
    </row>
    <row r="1254" spans="1:9" ht="15">
      <c r="A1254" s="190"/>
      <c r="I1254" s="192"/>
    </row>
    <row r="1255" spans="1:9" ht="15">
      <c r="A1255" s="190"/>
      <c r="I1255" s="192"/>
    </row>
    <row r="1256" spans="1:9" ht="15">
      <c r="A1256" s="190"/>
      <c r="I1256" s="192"/>
    </row>
    <row r="1257" spans="1:9" ht="15">
      <c r="A1257" s="190"/>
      <c r="I1257" s="192"/>
    </row>
    <row r="1258" spans="1:9" ht="15">
      <c r="A1258" s="190"/>
      <c r="I1258" s="192"/>
    </row>
    <row r="1259" spans="1:9" ht="15">
      <c r="A1259" s="190"/>
      <c r="I1259" s="192"/>
    </row>
    <row r="1260" spans="1:9" ht="15">
      <c r="A1260" s="190"/>
      <c r="I1260" s="192"/>
    </row>
    <row r="1261" spans="1:9" ht="15">
      <c r="A1261" s="190"/>
      <c r="I1261" s="192"/>
    </row>
    <row r="1262" spans="1:9" ht="15">
      <c r="A1262" s="190"/>
      <c r="I1262" s="192"/>
    </row>
    <row r="1263" spans="1:9" ht="15">
      <c r="A1263" s="190"/>
      <c r="I1263" s="192"/>
    </row>
    <row r="1264" spans="1:9" ht="15">
      <c r="A1264" s="190"/>
      <c r="I1264" s="192"/>
    </row>
    <row r="1265" spans="1:9" ht="15">
      <c r="A1265" s="190"/>
      <c r="I1265" s="192"/>
    </row>
    <row r="1266" spans="1:9" ht="15">
      <c r="A1266" s="190"/>
      <c r="I1266" s="192"/>
    </row>
    <row r="1267" spans="1:9" ht="15">
      <c r="A1267" s="190"/>
      <c r="I1267" s="192"/>
    </row>
    <row r="1268" spans="1:9" ht="15">
      <c r="A1268" s="190"/>
      <c r="I1268" s="192"/>
    </row>
    <row r="1269" spans="1:9" ht="15">
      <c r="A1269" s="190"/>
      <c r="I1269" s="192"/>
    </row>
    <row r="1270" spans="1:9" ht="15">
      <c r="A1270" s="190"/>
      <c r="I1270" s="192"/>
    </row>
    <row r="1271" spans="1:9" ht="15">
      <c r="A1271" s="190"/>
      <c r="I1271" s="192"/>
    </row>
    <row r="1272" spans="1:9" ht="15">
      <c r="A1272" s="190"/>
      <c r="I1272" s="192"/>
    </row>
    <row r="1273" spans="1:9" ht="15">
      <c r="A1273" s="190"/>
      <c r="I1273" s="192"/>
    </row>
    <row r="1274" spans="1:9" ht="15">
      <c r="A1274" s="190"/>
      <c r="I1274" s="192"/>
    </row>
    <row r="1275" spans="1:9" ht="15">
      <c r="A1275" s="190"/>
      <c r="I1275" s="192"/>
    </row>
    <row r="1276" spans="1:9" ht="15">
      <c r="A1276" s="190"/>
      <c r="I1276" s="192"/>
    </row>
    <row r="1277" spans="1:9" ht="15">
      <c r="A1277" s="190"/>
      <c r="I1277" s="192"/>
    </row>
    <row r="1278" spans="1:9" ht="15">
      <c r="A1278" s="190"/>
      <c r="I1278" s="192"/>
    </row>
    <row r="1279" spans="1:9" ht="15">
      <c r="A1279" s="190"/>
      <c r="I1279" s="192"/>
    </row>
    <row r="1280" spans="1:9" ht="15">
      <c r="A1280" s="190"/>
      <c r="I1280" s="192"/>
    </row>
    <row r="1281" spans="1:9" ht="15">
      <c r="A1281" s="190"/>
      <c r="I1281" s="192"/>
    </row>
    <row r="1282" spans="1:9" ht="15">
      <c r="A1282" s="190"/>
      <c r="I1282" s="192"/>
    </row>
    <row r="1283" spans="1:9" ht="15">
      <c r="A1283" s="190"/>
      <c r="I1283" s="192"/>
    </row>
    <row r="1284" spans="1:9" ht="15">
      <c r="A1284" s="190"/>
      <c r="I1284" s="192"/>
    </row>
    <row r="1285" spans="1:9" ht="15">
      <c r="A1285" s="190"/>
      <c r="I1285" s="192"/>
    </row>
    <row r="1286" spans="1:9" ht="15">
      <c r="A1286" s="190"/>
      <c r="I1286" s="192"/>
    </row>
    <row r="1287" spans="1:9" ht="15">
      <c r="A1287" s="190"/>
      <c r="I1287" s="192"/>
    </row>
    <row r="1288" spans="1:9" ht="15">
      <c r="A1288" s="190"/>
      <c r="I1288" s="192"/>
    </row>
    <row r="1289" spans="1:9" ht="15">
      <c r="A1289" s="190"/>
      <c r="I1289" s="192"/>
    </row>
    <row r="1290" spans="1:9" ht="15">
      <c r="A1290" s="190"/>
      <c r="I1290" s="192"/>
    </row>
    <row r="1291" spans="1:9" ht="15">
      <c r="A1291" s="190"/>
      <c r="I1291" s="192"/>
    </row>
    <row r="1292" spans="1:9" ht="15">
      <c r="A1292" s="190"/>
      <c r="I1292" s="192"/>
    </row>
    <row r="1293" spans="1:9" ht="15">
      <c r="A1293" s="190"/>
      <c r="I1293" s="192"/>
    </row>
    <row r="1294" spans="1:9" ht="15">
      <c r="A1294" s="190"/>
      <c r="I1294" s="192"/>
    </row>
    <row r="1295" spans="1:9" ht="15">
      <c r="A1295" s="190"/>
      <c r="I1295" s="192"/>
    </row>
    <row r="1296" spans="1:9" ht="15">
      <c r="A1296" s="190"/>
      <c r="I1296" s="192"/>
    </row>
    <row r="1297" spans="1:9" ht="15">
      <c r="A1297" s="190"/>
      <c r="I1297" s="192"/>
    </row>
    <row r="1298" spans="1:9" ht="15">
      <c r="A1298" s="190"/>
      <c r="I1298" s="192"/>
    </row>
    <row r="1299" spans="1:9" ht="15">
      <c r="A1299" s="190"/>
      <c r="I1299" s="192"/>
    </row>
    <row r="1300" spans="1:9" ht="15">
      <c r="A1300" s="190"/>
      <c r="I1300" s="192"/>
    </row>
    <row r="1301" spans="1:9" ht="15">
      <c r="A1301" s="190"/>
      <c r="I1301" s="192"/>
    </row>
    <row r="1302" spans="1:9" ht="15">
      <c r="A1302" s="190"/>
      <c r="I1302" s="192"/>
    </row>
    <row r="1303" spans="1:9" ht="15">
      <c r="A1303" s="190"/>
      <c r="I1303" s="192"/>
    </row>
    <row r="1304" spans="1:9" ht="15">
      <c r="A1304" s="190"/>
      <c r="I1304" s="192"/>
    </row>
    <row r="1305" spans="1:9" ht="15">
      <c r="A1305" s="190"/>
      <c r="I1305" s="192"/>
    </row>
    <row r="1306" spans="1:9" ht="15">
      <c r="A1306" s="190"/>
      <c r="I1306" s="192"/>
    </row>
    <row r="1307" spans="1:9" ht="15">
      <c r="A1307" s="190"/>
      <c r="I1307" s="192"/>
    </row>
    <row r="1308" spans="1:9" ht="15">
      <c r="A1308" s="190"/>
      <c r="I1308" s="192"/>
    </row>
    <row r="1309" spans="1:9" ht="15">
      <c r="A1309" s="190"/>
      <c r="I1309" s="192"/>
    </row>
    <row r="1310" spans="1:9" ht="15">
      <c r="A1310" s="190"/>
      <c r="I1310" s="192"/>
    </row>
    <row r="1311" spans="1:9" ht="15">
      <c r="A1311" s="190"/>
      <c r="I1311" s="192"/>
    </row>
    <row r="1312" spans="1:9" ht="15">
      <c r="A1312" s="190"/>
      <c r="I1312" s="192"/>
    </row>
    <row r="1313" spans="1:9" ht="15">
      <c r="A1313" s="190"/>
      <c r="I1313" s="192"/>
    </row>
    <row r="1314" spans="1:9" ht="15">
      <c r="A1314" s="190"/>
      <c r="I1314" s="192"/>
    </row>
    <row r="1315" spans="1:9" ht="15">
      <c r="A1315" s="190"/>
      <c r="I1315" s="192"/>
    </row>
    <row r="1316" spans="1:9" ht="15">
      <c r="A1316" s="190"/>
      <c r="I1316" s="192"/>
    </row>
    <row r="1317" spans="1:9" ht="15">
      <c r="A1317" s="190"/>
      <c r="I1317" s="192"/>
    </row>
    <row r="1318" spans="1:9" ht="15">
      <c r="A1318" s="190"/>
      <c r="I1318" s="192"/>
    </row>
    <row r="1319" spans="1:9" ht="15">
      <c r="A1319" s="190"/>
      <c r="I1319" s="192"/>
    </row>
    <row r="1320" spans="1:9" ht="15">
      <c r="A1320" s="190"/>
      <c r="I1320" s="192"/>
    </row>
    <row r="1321" spans="1:9" ht="15">
      <c r="A1321" s="190"/>
      <c r="I1321" s="192"/>
    </row>
    <row r="1322" spans="1:9" ht="15">
      <c r="A1322" s="190"/>
      <c r="I1322" s="192"/>
    </row>
    <row r="1323" spans="1:9" ht="15">
      <c r="A1323" s="190"/>
      <c r="I1323" s="192"/>
    </row>
    <row r="1324" spans="1:9" ht="15">
      <c r="A1324" s="190"/>
      <c r="I1324" s="192"/>
    </row>
    <row r="1325" spans="1:9" ht="15">
      <c r="A1325" s="190"/>
      <c r="I1325" s="192"/>
    </row>
    <row r="1326" spans="1:9" ht="15">
      <c r="A1326" s="190"/>
      <c r="I1326" s="192"/>
    </row>
    <row r="1327" spans="1:9" ht="15">
      <c r="A1327" s="190"/>
      <c r="I1327" s="192"/>
    </row>
    <row r="1328" spans="1:9" ht="15">
      <c r="A1328" s="190"/>
      <c r="I1328" s="192"/>
    </row>
    <row r="1329" spans="1:9" ht="15">
      <c r="A1329" s="190"/>
      <c r="I1329" s="192"/>
    </row>
    <row r="1330" spans="1:9" ht="15">
      <c r="A1330" s="190"/>
      <c r="I1330" s="192"/>
    </row>
    <row r="1331" spans="1:9" ht="15">
      <c r="A1331" s="190"/>
      <c r="I1331" s="192"/>
    </row>
    <row r="1332" spans="1:9" ht="15">
      <c r="A1332" s="190"/>
      <c r="I1332" s="192"/>
    </row>
    <row r="1333" spans="1:9" ht="15">
      <c r="A1333" s="190"/>
      <c r="I1333" s="192"/>
    </row>
    <row r="1334" spans="1:9" ht="15">
      <c r="A1334" s="190"/>
      <c r="I1334" s="192"/>
    </row>
    <row r="1335" spans="1:9" ht="15">
      <c r="A1335" s="190"/>
      <c r="I1335" s="192"/>
    </row>
    <row r="1336" spans="1:9" ht="15">
      <c r="A1336" s="190"/>
      <c r="I1336" s="192"/>
    </row>
    <row r="1337" spans="1:9" ht="15">
      <c r="A1337" s="190"/>
      <c r="I1337" s="192"/>
    </row>
    <row r="1338" spans="1:9" ht="15">
      <c r="A1338" s="190"/>
      <c r="I1338" s="192"/>
    </row>
    <row r="1339" spans="1:9" ht="15">
      <c r="A1339" s="190"/>
      <c r="I1339" s="192"/>
    </row>
    <row r="1340" spans="1:9" ht="15">
      <c r="A1340" s="190"/>
      <c r="I1340" s="192"/>
    </row>
    <row r="1341" spans="1:9" ht="15">
      <c r="A1341" s="190"/>
      <c r="I1341" s="192"/>
    </row>
    <row r="1342" spans="1:9" ht="15">
      <c r="A1342" s="190"/>
      <c r="I1342" s="192"/>
    </row>
    <row r="1343" spans="1:9" ht="15">
      <c r="A1343" s="190"/>
      <c r="I1343" s="192"/>
    </row>
    <row r="1344" spans="1:9" ht="15">
      <c r="A1344" s="190"/>
      <c r="I1344" s="192"/>
    </row>
    <row r="1345" spans="1:9" ht="15">
      <c r="A1345" s="190"/>
      <c r="I1345" s="192"/>
    </row>
    <row r="1346" spans="1:9" ht="15">
      <c r="A1346" s="190"/>
      <c r="I1346" s="192"/>
    </row>
    <row r="1347" spans="1:9" ht="15">
      <c r="A1347" s="190"/>
      <c r="I1347" s="192"/>
    </row>
    <row r="1348" spans="1:9" ht="15">
      <c r="A1348" s="190"/>
      <c r="I1348" s="192"/>
    </row>
    <row r="1349" spans="1:9" ht="15">
      <c r="A1349" s="190"/>
      <c r="I1349" s="192"/>
    </row>
    <row r="1350" spans="1:9" ht="15">
      <c r="A1350" s="190"/>
      <c r="I1350" s="192"/>
    </row>
    <row r="1351" spans="1:9" ht="15">
      <c r="A1351" s="190"/>
      <c r="I1351" s="192"/>
    </row>
    <row r="1352" spans="1:9" ht="15">
      <c r="A1352" s="190"/>
      <c r="I1352" s="192"/>
    </row>
    <row r="1353" spans="1:9" ht="15">
      <c r="A1353" s="190"/>
      <c r="I1353" s="192"/>
    </row>
    <row r="1354" spans="1:9" ht="15">
      <c r="A1354" s="190"/>
      <c r="I1354" s="192"/>
    </row>
    <row r="1355" spans="1:9" ht="15">
      <c r="A1355" s="190"/>
      <c r="I1355" s="192"/>
    </row>
    <row r="1356" spans="1:9" ht="15">
      <c r="A1356" s="190"/>
      <c r="I1356" s="192"/>
    </row>
    <row r="1357" spans="1:9" ht="15">
      <c r="A1357" s="190"/>
      <c r="I1357" s="192"/>
    </row>
    <row r="1358" spans="1:9" ht="15">
      <c r="A1358" s="190"/>
      <c r="I1358" s="192"/>
    </row>
    <row r="1359" spans="1:9" ht="15">
      <c r="A1359" s="190"/>
      <c r="I1359" s="192"/>
    </row>
    <row r="1360" spans="1:9" ht="15">
      <c r="A1360" s="190"/>
      <c r="I1360" s="192"/>
    </row>
    <row r="1361" spans="1:9" ht="15">
      <c r="A1361" s="190"/>
      <c r="I1361" s="192"/>
    </row>
    <row r="1362" spans="1:9" ht="15">
      <c r="A1362" s="190"/>
      <c r="I1362" s="192"/>
    </row>
    <row r="1363" spans="1:9" ht="15">
      <c r="A1363" s="190"/>
      <c r="I1363" s="192"/>
    </row>
    <row r="1364" spans="1:9" ht="15">
      <c r="A1364" s="190"/>
      <c r="I1364" s="192"/>
    </row>
    <row r="1365" spans="1:9" ht="15">
      <c r="A1365" s="190"/>
      <c r="I1365" s="192"/>
    </row>
    <row r="1366" spans="1:9" ht="15">
      <c r="A1366" s="190"/>
      <c r="I1366" s="192"/>
    </row>
    <row r="1367" spans="1:9" ht="15">
      <c r="A1367" s="190"/>
      <c r="I1367" s="192"/>
    </row>
    <row r="1368" spans="1:9" ht="15">
      <c r="A1368" s="190"/>
      <c r="I1368" s="192"/>
    </row>
    <row r="1369" spans="1:9" ht="15">
      <c r="A1369" s="190"/>
      <c r="I1369" s="192"/>
    </row>
    <row r="1370" spans="1:9" ht="15">
      <c r="A1370" s="190"/>
      <c r="I1370" s="192"/>
    </row>
    <row r="1371" spans="1:9" ht="15">
      <c r="A1371" s="190"/>
      <c r="I1371" s="192"/>
    </row>
    <row r="1372" spans="1:9" ht="15">
      <c r="A1372" s="190"/>
      <c r="I1372" s="192"/>
    </row>
    <row r="1373" spans="1:9" ht="15">
      <c r="A1373" s="190"/>
      <c r="I1373" s="192"/>
    </row>
    <row r="1374" spans="1:9" ht="15">
      <c r="A1374" s="190"/>
      <c r="I1374" s="192"/>
    </row>
    <row r="1375" spans="1:9" ht="15">
      <c r="A1375" s="190"/>
      <c r="I1375" s="192"/>
    </row>
    <row r="1376" spans="1:9" ht="15">
      <c r="A1376" s="190"/>
      <c r="I1376" s="192"/>
    </row>
    <row r="1377" spans="1:9" ht="15">
      <c r="A1377" s="190"/>
      <c r="I1377" s="192"/>
    </row>
    <row r="1378" spans="1:9" ht="15">
      <c r="A1378" s="190"/>
      <c r="I1378" s="192"/>
    </row>
    <row r="1379" spans="1:9" ht="15">
      <c r="A1379" s="190"/>
      <c r="I1379" s="192"/>
    </row>
    <row r="1380" spans="1:9" ht="15">
      <c r="A1380" s="190"/>
      <c r="I1380" s="192"/>
    </row>
    <row r="1381" spans="1:9" ht="15">
      <c r="A1381" s="190"/>
      <c r="I1381" s="192"/>
    </row>
    <row r="1382" spans="1:9" ht="15">
      <c r="A1382" s="190"/>
      <c r="I1382" s="192"/>
    </row>
    <row r="1383" spans="1:9" ht="15">
      <c r="A1383" s="190"/>
      <c r="I1383" s="192"/>
    </row>
    <row r="1384" spans="1:9" ht="15">
      <c r="A1384" s="190"/>
      <c r="I1384" s="192"/>
    </row>
    <row r="1385" spans="1:9" ht="15">
      <c r="A1385" s="190"/>
      <c r="I1385" s="192"/>
    </row>
    <row r="1386" spans="1:9" ht="15">
      <c r="A1386" s="190"/>
      <c r="I1386" s="192"/>
    </row>
    <row r="1387" spans="1:9" ht="15">
      <c r="A1387" s="190"/>
      <c r="I1387" s="192"/>
    </row>
    <row r="1388" spans="1:9" ht="15">
      <c r="A1388" s="190"/>
      <c r="I1388" s="192"/>
    </row>
    <row r="1389" spans="1:9" ht="15">
      <c r="A1389" s="190"/>
      <c r="I1389" s="192"/>
    </row>
    <row r="1390" spans="1:9" ht="15">
      <c r="A1390" s="190"/>
      <c r="I1390" s="192"/>
    </row>
    <row r="1391" spans="1:9" ht="15">
      <c r="A1391" s="190"/>
      <c r="I1391" s="192"/>
    </row>
    <row r="1392" spans="1:9" ht="15">
      <c r="A1392" s="190"/>
      <c r="I1392" s="192"/>
    </row>
    <row r="1393" spans="1:9" ht="15">
      <c r="A1393" s="190"/>
      <c r="I1393" s="192"/>
    </row>
    <row r="1394" spans="1:9" ht="15">
      <c r="A1394" s="190"/>
      <c r="I1394" s="192"/>
    </row>
    <row r="1395" spans="1:9" ht="15">
      <c r="A1395" s="190"/>
      <c r="I1395" s="192"/>
    </row>
    <row r="1396" spans="1:9" ht="15">
      <c r="A1396" s="190"/>
      <c r="I1396" s="192"/>
    </row>
    <row r="1397" spans="1:9" ht="15">
      <c r="A1397" s="190"/>
      <c r="I1397" s="192"/>
    </row>
    <row r="1398" spans="1:9" ht="15">
      <c r="A1398" s="190"/>
      <c r="I1398" s="192"/>
    </row>
    <row r="1399" spans="1:11" ht="15">
      <c r="A1399" s="190"/>
      <c r="E1399" s="192"/>
      <c r="F1399" s="192"/>
      <c r="G1399" s="192"/>
      <c r="H1399" s="192"/>
      <c r="I1399" s="192"/>
      <c r="J1399" s="192"/>
      <c r="K1399" s="192"/>
    </row>
    <row r="1400" spans="1:11" ht="15">
      <c r="A1400" s="190"/>
      <c r="E1400" s="192"/>
      <c r="F1400" s="192"/>
      <c r="G1400" s="192"/>
      <c r="H1400" s="192"/>
      <c r="I1400" s="192"/>
      <c r="J1400" s="192"/>
      <c r="K1400" s="192"/>
    </row>
    <row r="1401" spans="1:11" ht="15">
      <c r="A1401" s="190"/>
      <c r="E1401" s="192"/>
      <c r="F1401" s="192"/>
      <c r="G1401" s="192"/>
      <c r="H1401" s="192"/>
      <c r="I1401" s="192"/>
      <c r="J1401" s="192"/>
      <c r="K1401" s="192"/>
    </row>
    <row r="1402" spans="1:11" ht="15">
      <c r="A1402" s="190"/>
      <c r="E1402" s="192"/>
      <c r="F1402" s="192"/>
      <c r="G1402" s="192"/>
      <c r="H1402" s="192"/>
      <c r="I1402" s="192"/>
      <c r="J1402" s="192"/>
      <c r="K1402" s="192"/>
    </row>
    <row r="1403" spans="1:11" ht="15">
      <c r="A1403" s="190"/>
      <c r="E1403" s="192"/>
      <c r="F1403" s="192"/>
      <c r="G1403" s="192"/>
      <c r="H1403" s="192"/>
      <c r="I1403" s="192"/>
      <c r="J1403" s="192"/>
      <c r="K1403" s="192"/>
    </row>
    <row r="1404" spans="1:11" ht="15">
      <c r="A1404" s="190"/>
      <c r="E1404" s="192"/>
      <c r="F1404" s="192"/>
      <c r="G1404" s="192"/>
      <c r="H1404" s="192"/>
      <c r="I1404" s="192"/>
      <c r="J1404" s="192"/>
      <c r="K1404" s="192"/>
    </row>
    <row r="1405" spans="1:11" ht="15">
      <c r="A1405" s="190"/>
      <c r="E1405" s="192"/>
      <c r="F1405" s="192"/>
      <c r="G1405" s="192"/>
      <c r="H1405" s="192"/>
      <c r="I1405" s="192"/>
      <c r="J1405" s="192"/>
      <c r="K1405" s="192"/>
    </row>
    <row r="1406" spans="1:11" ht="15">
      <c r="A1406" s="190"/>
      <c r="E1406" s="192"/>
      <c r="F1406" s="192"/>
      <c r="G1406" s="192"/>
      <c r="H1406" s="192"/>
      <c r="I1406" s="192"/>
      <c r="J1406" s="192"/>
      <c r="K1406" s="192"/>
    </row>
    <row r="1407" spans="1:11" ht="15">
      <c r="A1407" s="190"/>
      <c r="E1407" s="192"/>
      <c r="F1407" s="192"/>
      <c r="G1407" s="192"/>
      <c r="H1407" s="192"/>
      <c r="I1407" s="192"/>
      <c r="J1407" s="192"/>
      <c r="K1407" s="192"/>
    </row>
    <row r="1408" spans="1:11" ht="15">
      <c r="A1408" s="190"/>
      <c r="E1408" s="192"/>
      <c r="F1408" s="192"/>
      <c r="G1408" s="192"/>
      <c r="H1408" s="192"/>
      <c r="I1408" s="192"/>
      <c r="J1408" s="192"/>
      <c r="K1408" s="192"/>
    </row>
    <row r="1409" spans="1:11" ht="15">
      <c r="A1409" s="190"/>
      <c r="E1409" s="192"/>
      <c r="F1409" s="192"/>
      <c r="G1409" s="192"/>
      <c r="H1409" s="192"/>
      <c r="I1409" s="192"/>
      <c r="J1409" s="192"/>
      <c r="K1409" s="192"/>
    </row>
    <row r="1410" spans="1:11" ht="15">
      <c r="A1410" s="190"/>
      <c r="E1410" s="192"/>
      <c r="F1410" s="192"/>
      <c r="G1410" s="192"/>
      <c r="H1410" s="192"/>
      <c r="I1410" s="192"/>
      <c r="J1410" s="192"/>
      <c r="K1410" s="192"/>
    </row>
    <row r="1411" spans="1:11" ht="15">
      <c r="A1411" s="190"/>
      <c r="E1411" s="192"/>
      <c r="F1411" s="192"/>
      <c r="G1411" s="192"/>
      <c r="H1411" s="192"/>
      <c r="I1411" s="192"/>
      <c r="J1411" s="192"/>
      <c r="K1411" s="192"/>
    </row>
    <row r="1412" spans="1:11" ht="15">
      <c r="A1412" s="190"/>
      <c r="E1412" s="192"/>
      <c r="F1412" s="192"/>
      <c r="G1412" s="192"/>
      <c r="H1412" s="192"/>
      <c r="I1412" s="192"/>
      <c r="J1412" s="192"/>
      <c r="K1412" s="192"/>
    </row>
    <row r="1413" spans="1:11" ht="15">
      <c r="A1413" s="190"/>
      <c r="E1413" s="192"/>
      <c r="F1413" s="192"/>
      <c r="G1413" s="192"/>
      <c r="H1413" s="192"/>
      <c r="I1413" s="192"/>
      <c r="J1413" s="192"/>
      <c r="K1413" s="192"/>
    </row>
    <row r="1414" spans="1:11" ht="15">
      <c r="A1414" s="190"/>
      <c r="E1414" s="192"/>
      <c r="F1414" s="192"/>
      <c r="G1414" s="192"/>
      <c r="H1414" s="192"/>
      <c r="I1414" s="192"/>
      <c r="J1414" s="192"/>
      <c r="K1414" s="192"/>
    </row>
    <row r="1415" spans="1:11" ht="15">
      <c r="A1415" s="190"/>
      <c r="E1415" s="192"/>
      <c r="F1415" s="192"/>
      <c r="G1415" s="192"/>
      <c r="H1415" s="192"/>
      <c r="I1415" s="192"/>
      <c r="J1415" s="192"/>
      <c r="K1415" s="192"/>
    </row>
    <row r="1416" spans="1:11" ht="15">
      <c r="A1416" s="190"/>
      <c r="E1416" s="192"/>
      <c r="F1416" s="192"/>
      <c r="G1416" s="192"/>
      <c r="H1416" s="192"/>
      <c r="I1416" s="192"/>
      <c r="J1416" s="192"/>
      <c r="K1416" s="192"/>
    </row>
    <row r="1417" spans="1:11" ht="15">
      <c r="A1417" s="190"/>
      <c r="E1417" s="192"/>
      <c r="F1417" s="192"/>
      <c r="G1417" s="192"/>
      <c r="H1417" s="192"/>
      <c r="I1417" s="192"/>
      <c r="J1417" s="192"/>
      <c r="K1417" s="192"/>
    </row>
    <row r="1418" spans="1:11" ht="15">
      <c r="A1418" s="190"/>
      <c r="E1418" s="192"/>
      <c r="F1418" s="192"/>
      <c r="G1418" s="192"/>
      <c r="H1418" s="192"/>
      <c r="I1418" s="192"/>
      <c r="J1418" s="192"/>
      <c r="K1418" s="192"/>
    </row>
    <row r="1419" spans="1:11" ht="15">
      <c r="A1419" s="190"/>
      <c r="E1419" s="192"/>
      <c r="F1419" s="192"/>
      <c r="G1419" s="192"/>
      <c r="H1419" s="192"/>
      <c r="I1419" s="192"/>
      <c r="J1419" s="192"/>
      <c r="K1419" s="192"/>
    </row>
    <row r="1420" spans="1:11" ht="15">
      <c r="A1420" s="190"/>
      <c r="E1420" s="192"/>
      <c r="F1420" s="192"/>
      <c r="G1420" s="192"/>
      <c r="H1420" s="192"/>
      <c r="I1420" s="192"/>
      <c r="J1420" s="192"/>
      <c r="K1420" s="192"/>
    </row>
    <row r="1421" spans="1:11" ht="15">
      <c r="A1421" s="190"/>
      <c r="E1421" s="192"/>
      <c r="F1421" s="192"/>
      <c r="G1421" s="192"/>
      <c r="H1421" s="192"/>
      <c r="I1421" s="192"/>
      <c r="J1421" s="192"/>
      <c r="K1421" s="192"/>
    </row>
    <row r="1422" spans="1:11" ht="15">
      <c r="A1422" s="190"/>
      <c r="E1422" s="192"/>
      <c r="F1422" s="192"/>
      <c r="G1422" s="192"/>
      <c r="H1422" s="192"/>
      <c r="I1422" s="192"/>
      <c r="J1422" s="192"/>
      <c r="K1422" s="192"/>
    </row>
    <row r="1423" spans="1:11" ht="15">
      <c r="A1423" s="190"/>
      <c r="E1423" s="192"/>
      <c r="F1423" s="192"/>
      <c r="G1423" s="192"/>
      <c r="H1423" s="192"/>
      <c r="I1423" s="192"/>
      <c r="J1423" s="192"/>
      <c r="K1423" s="192"/>
    </row>
    <row r="1424" spans="1:11" ht="15">
      <c r="A1424" s="190"/>
      <c r="E1424" s="192"/>
      <c r="F1424" s="192"/>
      <c r="G1424" s="192"/>
      <c r="H1424" s="192"/>
      <c r="I1424" s="192"/>
      <c r="J1424" s="192"/>
      <c r="K1424" s="192"/>
    </row>
    <row r="1425" spans="1:11" ht="15">
      <c r="A1425" s="190"/>
      <c r="E1425" s="192"/>
      <c r="F1425" s="192"/>
      <c r="G1425" s="192"/>
      <c r="H1425" s="192"/>
      <c r="I1425" s="192"/>
      <c r="J1425" s="192"/>
      <c r="K1425" s="192"/>
    </row>
    <row r="1426" spans="1:11" ht="15">
      <c r="A1426" s="190"/>
      <c r="E1426" s="192"/>
      <c r="F1426" s="192"/>
      <c r="G1426" s="192"/>
      <c r="H1426" s="192"/>
      <c r="I1426" s="192"/>
      <c r="J1426" s="192"/>
      <c r="K1426" s="192"/>
    </row>
    <row r="1427" spans="1:11" ht="15">
      <c r="A1427" s="190"/>
      <c r="E1427" s="192"/>
      <c r="F1427" s="192"/>
      <c r="G1427" s="192"/>
      <c r="H1427" s="192"/>
      <c r="I1427" s="192"/>
      <c r="J1427" s="192"/>
      <c r="K1427" s="192"/>
    </row>
    <row r="1428" spans="1:11" ht="15">
      <c r="A1428" s="190"/>
      <c r="E1428" s="192"/>
      <c r="F1428" s="192"/>
      <c r="G1428" s="192"/>
      <c r="H1428" s="192"/>
      <c r="I1428" s="192"/>
      <c r="J1428" s="192"/>
      <c r="K1428" s="192"/>
    </row>
    <row r="1429" spans="1:11" ht="15">
      <c r="A1429" s="190"/>
      <c r="E1429" s="192"/>
      <c r="F1429" s="192"/>
      <c r="G1429" s="192"/>
      <c r="H1429" s="192"/>
      <c r="I1429" s="192"/>
      <c r="J1429" s="192"/>
      <c r="K1429" s="192"/>
    </row>
    <row r="1430" spans="1:11" ht="15">
      <c r="A1430" s="190"/>
      <c r="E1430" s="192"/>
      <c r="F1430" s="192"/>
      <c r="G1430" s="192"/>
      <c r="H1430" s="192"/>
      <c r="I1430" s="192"/>
      <c r="J1430" s="192"/>
      <c r="K1430" s="192"/>
    </row>
    <row r="1431" spans="1:11" ht="15">
      <c r="A1431" s="190"/>
      <c r="E1431" s="192"/>
      <c r="F1431" s="192"/>
      <c r="G1431" s="192"/>
      <c r="H1431" s="192"/>
      <c r="I1431" s="192"/>
      <c r="J1431" s="192"/>
      <c r="K1431" s="192"/>
    </row>
    <row r="1432" spans="1:11" ht="15">
      <c r="A1432" s="190"/>
      <c r="E1432" s="192"/>
      <c r="F1432" s="192"/>
      <c r="G1432" s="192"/>
      <c r="H1432" s="192"/>
      <c r="I1432" s="192"/>
      <c r="J1432" s="192"/>
      <c r="K1432" s="192"/>
    </row>
    <row r="1433" spans="1:11" ht="15">
      <c r="A1433" s="190"/>
      <c r="E1433" s="192"/>
      <c r="F1433" s="192"/>
      <c r="G1433" s="192"/>
      <c r="H1433" s="192"/>
      <c r="I1433" s="192"/>
      <c r="J1433" s="192"/>
      <c r="K1433" s="192"/>
    </row>
    <row r="1434" spans="1:11" ht="15">
      <c r="A1434" s="190"/>
      <c r="E1434" s="192"/>
      <c r="F1434" s="192"/>
      <c r="G1434" s="192"/>
      <c r="H1434" s="192"/>
      <c r="I1434" s="192"/>
      <c r="J1434" s="192"/>
      <c r="K1434" s="192"/>
    </row>
    <row r="1435" spans="1:11" ht="15">
      <c r="A1435" s="190"/>
      <c r="E1435" s="192"/>
      <c r="F1435" s="192"/>
      <c r="G1435" s="192"/>
      <c r="H1435" s="192"/>
      <c r="I1435" s="192"/>
      <c r="J1435" s="192"/>
      <c r="K1435" s="192"/>
    </row>
    <row r="1436" spans="1:11" ht="15">
      <c r="A1436" s="190"/>
      <c r="E1436" s="192"/>
      <c r="F1436" s="192"/>
      <c r="G1436" s="192"/>
      <c r="H1436" s="192"/>
      <c r="I1436" s="192"/>
      <c r="J1436" s="192"/>
      <c r="K1436" s="192"/>
    </row>
    <row r="1437" spans="1:11" ht="15">
      <c r="A1437" s="190"/>
      <c r="E1437" s="192"/>
      <c r="F1437" s="192"/>
      <c r="G1437" s="192"/>
      <c r="H1437" s="192"/>
      <c r="I1437" s="192"/>
      <c r="J1437" s="192"/>
      <c r="K1437" s="192"/>
    </row>
    <row r="1438" spans="1:11" ht="15">
      <c r="A1438" s="190"/>
      <c r="E1438" s="192"/>
      <c r="F1438" s="192"/>
      <c r="G1438" s="192"/>
      <c r="H1438" s="192"/>
      <c r="I1438" s="192"/>
      <c r="J1438" s="192"/>
      <c r="K1438" s="192"/>
    </row>
    <row r="1439" spans="1:11" ht="15">
      <c r="A1439" s="190"/>
      <c r="E1439" s="192"/>
      <c r="F1439" s="192"/>
      <c r="G1439" s="192"/>
      <c r="H1439" s="192"/>
      <c r="I1439" s="192"/>
      <c r="J1439" s="192"/>
      <c r="K1439" s="192"/>
    </row>
    <row r="1440" spans="1:11" ht="15">
      <c r="A1440" s="190"/>
      <c r="E1440" s="192"/>
      <c r="F1440" s="192"/>
      <c r="G1440" s="192"/>
      <c r="H1440" s="192"/>
      <c r="I1440" s="192"/>
      <c r="J1440" s="192"/>
      <c r="K1440" s="192"/>
    </row>
    <row r="1441" spans="1:11" ht="15">
      <c r="A1441" s="190"/>
      <c r="E1441" s="192"/>
      <c r="F1441" s="192"/>
      <c r="G1441" s="192"/>
      <c r="H1441" s="192"/>
      <c r="I1441" s="192"/>
      <c r="J1441" s="192"/>
      <c r="K1441" s="192"/>
    </row>
    <row r="1442" spans="1:11" ht="15">
      <c r="A1442" s="190"/>
      <c r="E1442" s="192"/>
      <c r="F1442" s="192"/>
      <c r="G1442" s="192"/>
      <c r="H1442" s="192"/>
      <c r="I1442" s="192"/>
      <c r="J1442" s="192"/>
      <c r="K1442" s="192"/>
    </row>
    <row r="1443" spans="1:11" ht="15">
      <c r="A1443" s="190"/>
      <c r="E1443" s="192"/>
      <c r="F1443" s="192"/>
      <c r="G1443" s="192"/>
      <c r="H1443" s="192"/>
      <c r="I1443" s="192"/>
      <c r="J1443" s="192"/>
      <c r="K1443" s="192"/>
    </row>
    <row r="1444" spans="1:9" ht="15">
      <c r="A1444" s="190"/>
      <c r="I1444" s="192"/>
    </row>
    <row r="1445" spans="1:9" ht="15">
      <c r="A1445" s="190"/>
      <c r="I1445" s="192"/>
    </row>
    <row r="1446" spans="1:9" ht="15">
      <c r="A1446" s="190"/>
      <c r="I1446" s="192"/>
    </row>
    <row r="1447" spans="1:9" ht="15">
      <c r="A1447" s="190"/>
      <c r="I1447" s="192"/>
    </row>
    <row r="1448" spans="1:9" ht="15">
      <c r="A1448" s="190"/>
      <c r="I1448" s="192"/>
    </row>
    <row r="1449" spans="1:9" ht="15">
      <c r="A1449" s="190"/>
      <c r="I1449" s="192"/>
    </row>
    <row r="1450" spans="1:9" ht="15">
      <c r="A1450" s="190"/>
      <c r="I1450" s="192"/>
    </row>
    <row r="1451" spans="1:9" ht="15">
      <c r="A1451" s="190"/>
      <c r="I1451" s="192"/>
    </row>
    <row r="1452" spans="1:9" ht="15">
      <c r="A1452" s="190"/>
      <c r="I1452" s="192"/>
    </row>
    <row r="1453" spans="1:9" ht="15">
      <c r="A1453" s="190"/>
      <c r="I1453" s="192"/>
    </row>
    <row r="1454" spans="1:9" ht="15">
      <c r="A1454" s="190"/>
      <c r="I1454" s="192"/>
    </row>
    <row r="1455" spans="1:9" ht="15">
      <c r="A1455" s="190"/>
      <c r="I1455" s="192"/>
    </row>
    <row r="1456" spans="1:9" ht="15">
      <c r="A1456" s="190"/>
      <c r="I1456" s="192"/>
    </row>
    <row r="1457" spans="1:9" ht="15">
      <c r="A1457" s="190"/>
      <c r="I1457" s="192"/>
    </row>
    <row r="1458" spans="1:9" ht="15">
      <c r="A1458" s="190"/>
      <c r="I1458" s="192"/>
    </row>
    <row r="1459" spans="1:9" ht="15">
      <c r="A1459" s="190"/>
      <c r="I1459" s="192"/>
    </row>
    <row r="1460" spans="1:9" ht="15">
      <c r="A1460" s="190"/>
      <c r="I1460" s="192"/>
    </row>
    <row r="1461" spans="1:9" ht="15">
      <c r="A1461" s="190"/>
      <c r="I1461" s="192"/>
    </row>
    <row r="1462" spans="1:9" ht="15">
      <c r="A1462" s="190"/>
      <c r="I1462" s="192"/>
    </row>
    <row r="1463" spans="1:9" ht="15">
      <c r="A1463" s="190"/>
      <c r="I1463" s="192"/>
    </row>
    <row r="1464" spans="1:9" ht="15">
      <c r="A1464" s="190"/>
      <c r="I1464" s="192"/>
    </row>
    <row r="1465" spans="1:9" ht="15">
      <c r="A1465" s="190"/>
      <c r="I1465" s="192"/>
    </row>
    <row r="1466" spans="1:9" ht="15">
      <c r="A1466" s="190"/>
      <c r="I1466" s="192"/>
    </row>
    <row r="1467" spans="1:9" ht="15">
      <c r="A1467" s="190"/>
      <c r="I1467" s="192"/>
    </row>
    <row r="1468" spans="1:9" ht="15">
      <c r="A1468" s="190"/>
      <c r="I1468" s="192"/>
    </row>
    <row r="1469" spans="1:9" ht="15">
      <c r="A1469" s="190"/>
      <c r="I1469" s="192"/>
    </row>
    <row r="1470" spans="1:9" ht="15">
      <c r="A1470" s="190"/>
      <c r="I1470" s="192"/>
    </row>
    <row r="1471" spans="1:9" ht="15">
      <c r="A1471" s="190"/>
      <c r="I1471" s="192"/>
    </row>
    <row r="1472" spans="1:9" ht="15">
      <c r="A1472" s="190"/>
      <c r="I1472" s="192"/>
    </row>
    <row r="1473" spans="1:9" ht="15">
      <c r="A1473" s="190"/>
      <c r="I1473" s="192"/>
    </row>
    <row r="1474" spans="1:9" ht="15">
      <c r="A1474" s="190"/>
      <c r="I1474" s="192"/>
    </row>
    <row r="1475" spans="1:9" ht="15">
      <c r="A1475" s="190"/>
      <c r="I1475" s="192"/>
    </row>
    <row r="1476" spans="1:9" ht="15">
      <c r="A1476" s="190"/>
      <c r="I1476" s="192"/>
    </row>
    <row r="1477" spans="1:9" ht="15">
      <c r="A1477" s="190"/>
      <c r="I1477" s="192"/>
    </row>
    <row r="1478" spans="1:9" ht="15">
      <c r="A1478" s="190"/>
      <c r="I1478" s="192"/>
    </row>
    <row r="1479" spans="1:9" ht="15">
      <c r="A1479" s="190"/>
      <c r="I1479" s="192"/>
    </row>
    <row r="1480" spans="1:9" ht="15">
      <c r="A1480" s="190"/>
      <c r="I1480" s="192"/>
    </row>
    <row r="1481" spans="1:9" ht="15">
      <c r="A1481" s="190"/>
      <c r="I1481" s="192"/>
    </row>
    <row r="1482" spans="1:9" ht="15">
      <c r="A1482" s="190"/>
      <c r="I1482" s="192"/>
    </row>
    <row r="1483" spans="1:9" ht="15">
      <c r="A1483" s="190"/>
      <c r="I1483" s="192"/>
    </row>
    <row r="1484" spans="1:9" ht="15">
      <c r="A1484" s="190"/>
      <c r="I1484" s="192"/>
    </row>
    <row r="1485" spans="1:9" ht="15">
      <c r="A1485" s="190"/>
      <c r="I1485" s="192"/>
    </row>
    <row r="1486" spans="1:9" ht="15">
      <c r="A1486" s="190"/>
      <c r="I1486" s="192"/>
    </row>
    <row r="1487" spans="1:9" ht="15">
      <c r="A1487" s="190"/>
      <c r="I1487" s="192"/>
    </row>
    <row r="1488" spans="1:9" ht="15">
      <c r="A1488" s="190"/>
      <c r="I1488" s="192"/>
    </row>
    <row r="1489" spans="1:9" ht="15">
      <c r="A1489" s="190"/>
      <c r="I1489" s="192"/>
    </row>
    <row r="1490" spans="1:9" ht="15">
      <c r="A1490" s="190"/>
      <c r="I1490" s="192"/>
    </row>
    <row r="1491" spans="1:9" ht="15">
      <c r="A1491" s="190"/>
      <c r="I1491" s="192"/>
    </row>
    <row r="1492" spans="1:9" ht="15">
      <c r="A1492" s="190"/>
      <c r="I1492" s="192"/>
    </row>
    <row r="1493" spans="1:9" ht="15">
      <c r="A1493" s="190"/>
      <c r="I1493" s="192"/>
    </row>
    <row r="1494" spans="1:9" ht="15">
      <c r="A1494" s="190"/>
      <c r="I1494" s="192"/>
    </row>
    <row r="1495" spans="1:9" ht="15">
      <c r="A1495" s="190"/>
      <c r="I1495" s="192"/>
    </row>
    <row r="1496" spans="1:9" ht="15">
      <c r="A1496" s="190"/>
      <c r="I1496" s="192"/>
    </row>
    <row r="1497" spans="1:9" ht="15">
      <c r="A1497" s="190"/>
      <c r="I1497" s="192"/>
    </row>
    <row r="1498" spans="1:9" ht="15">
      <c r="A1498" s="190"/>
      <c r="I1498" s="192"/>
    </row>
    <row r="1499" spans="1:9" ht="15">
      <c r="A1499" s="190"/>
      <c r="I1499" s="192"/>
    </row>
    <row r="1500" spans="1:9" ht="15">
      <c r="A1500" s="190"/>
      <c r="I1500" s="192"/>
    </row>
    <row r="1501" spans="1:9" ht="15">
      <c r="A1501" s="190"/>
      <c r="I1501" s="192"/>
    </row>
    <row r="1502" spans="1:9" ht="15">
      <c r="A1502" s="190"/>
      <c r="I1502" s="192"/>
    </row>
    <row r="1503" spans="1:9" ht="15">
      <c r="A1503" s="190"/>
      <c r="I1503" s="192"/>
    </row>
    <row r="1504" spans="1:9" ht="15">
      <c r="A1504" s="190"/>
      <c r="I1504" s="192"/>
    </row>
    <row r="1505" spans="1:9" ht="15">
      <c r="A1505" s="190"/>
      <c r="I1505" s="192"/>
    </row>
    <row r="1506" spans="1:9" ht="15">
      <c r="A1506" s="190"/>
      <c r="I1506" s="192"/>
    </row>
    <row r="1507" spans="1:9" ht="15">
      <c r="A1507" s="190"/>
      <c r="I1507" s="192"/>
    </row>
    <row r="1508" spans="1:9" ht="15">
      <c r="A1508" s="190"/>
      <c r="I1508" s="192"/>
    </row>
    <row r="1509" spans="1:9" ht="15">
      <c r="A1509" s="190"/>
      <c r="I1509" s="192"/>
    </row>
    <row r="1510" spans="1:9" ht="15">
      <c r="A1510" s="190"/>
      <c r="I1510" s="192"/>
    </row>
    <row r="1511" spans="1:9" ht="15">
      <c r="A1511" s="190"/>
      <c r="I1511" s="192"/>
    </row>
    <row r="1512" spans="1:9" ht="15">
      <c r="A1512" s="190"/>
      <c r="I1512" s="192"/>
    </row>
    <row r="1513" spans="1:9" ht="15">
      <c r="A1513" s="190"/>
      <c r="I1513" s="192"/>
    </row>
    <row r="1514" spans="1:9" ht="15">
      <c r="A1514" s="190"/>
      <c r="I1514" s="192"/>
    </row>
    <row r="1515" spans="1:9" ht="15">
      <c r="A1515" s="190"/>
      <c r="I1515" s="192"/>
    </row>
    <row r="1516" spans="1:9" ht="15">
      <c r="A1516" s="190"/>
      <c r="I1516" s="192"/>
    </row>
    <row r="1517" spans="1:9" ht="15">
      <c r="A1517" s="190"/>
      <c r="I1517" s="192"/>
    </row>
    <row r="1518" spans="1:9" ht="15">
      <c r="A1518" s="190"/>
      <c r="I1518" s="192"/>
    </row>
    <row r="1519" spans="1:9" ht="15">
      <c r="A1519" s="190"/>
      <c r="I1519" s="192"/>
    </row>
    <row r="1520" spans="1:9" ht="15">
      <c r="A1520" s="190"/>
      <c r="I1520" s="192"/>
    </row>
    <row r="1521" spans="1:9" ht="15">
      <c r="A1521" s="190"/>
      <c r="I1521" s="192"/>
    </row>
    <row r="1522" spans="1:9" ht="15">
      <c r="A1522" s="190"/>
      <c r="I1522" s="192"/>
    </row>
    <row r="1523" spans="1:9" ht="15">
      <c r="A1523" s="190"/>
      <c r="I1523" s="192"/>
    </row>
    <row r="1524" spans="1:9" ht="15">
      <c r="A1524" s="190"/>
      <c r="I1524" s="192"/>
    </row>
    <row r="1525" spans="1:9" ht="15">
      <c r="A1525" s="190"/>
      <c r="I1525" s="192"/>
    </row>
    <row r="1526" spans="1:9" ht="15">
      <c r="A1526" s="190"/>
      <c r="I1526" s="192"/>
    </row>
    <row r="1527" spans="1:9" ht="15">
      <c r="A1527" s="190"/>
      <c r="I1527" s="192"/>
    </row>
    <row r="1528" spans="1:9" ht="15">
      <c r="A1528" s="190"/>
      <c r="I1528" s="192"/>
    </row>
    <row r="1529" spans="1:9" ht="15">
      <c r="A1529" s="190"/>
      <c r="I1529" s="192"/>
    </row>
    <row r="1530" spans="1:9" ht="15">
      <c r="A1530" s="190"/>
      <c r="I1530" s="192"/>
    </row>
    <row r="1531" spans="1:9" ht="15">
      <c r="A1531" s="190"/>
      <c r="I1531" s="192"/>
    </row>
    <row r="1532" spans="1:9" ht="15">
      <c r="A1532" s="190"/>
      <c r="I1532" s="192"/>
    </row>
    <row r="1533" spans="1:9" ht="15">
      <c r="A1533" s="190"/>
      <c r="I1533" s="192"/>
    </row>
    <row r="1534" spans="1:9" ht="15">
      <c r="A1534" s="190"/>
      <c r="I1534" s="192"/>
    </row>
    <row r="1535" spans="1:9" ht="15">
      <c r="A1535" s="190"/>
      <c r="I1535" s="192"/>
    </row>
    <row r="1536" spans="1:9" ht="15">
      <c r="A1536" s="190"/>
      <c r="I1536" s="192"/>
    </row>
    <row r="1537" spans="1:9" ht="15">
      <c r="A1537" s="190"/>
      <c r="I1537" s="192"/>
    </row>
    <row r="1538" spans="1:9" ht="15">
      <c r="A1538" s="190"/>
      <c r="I1538" s="192"/>
    </row>
    <row r="1539" spans="1:9" ht="15">
      <c r="A1539" s="190"/>
      <c r="I1539" s="192"/>
    </row>
    <row r="1540" spans="1:9" ht="15">
      <c r="A1540" s="190"/>
      <c r="I1540" s="192"/>
    </row>
    <row r="1541" spans="1:9" ht="15">
      <c r="A1541" s="190"/>
      <c r="I1541" s="192"/>
    </row>
    <row r="1542" spans="1:9" ht="15">
      <c r="A1542" s="190"/>
      <c r="I1542" s="192"/>
    </row>
    <row r="1543" spans="1:9" ht="15">
      <c r="A1543" s="190"/>
      <c r="I1543" s="192"/>
    </row>
    <row r="1544" spans="1:9" ht="15">
      <c r="A1544" s="190"/>
      <c r="I1544" s="192"/>
    </row>
    <row r="1545" spans="1:9" ht="15">
      <c r="A1545" s="190"/>
      <c r="I1545" s="192"/>
    </row>
    <row r="1546" spans="1:9" ht="15">
      <c r="A1546" s="190"/>
      <c r="I1546" s="192"/>
    </row>
    <row r="1547" spans="1:9" ht="15">
      <c r="A1547" s="190"/>
      <c r="I1547" s="192"/>
    </row>
    <row r="1548" spans="1:9" ht="15">
      <c r="A1548" s="190"/>
      <c r="I1548" s="192"/>
    </row>
    <row r="1549" spans="1:9" ht="15">
      <c r="A1549" s="190"/>
      <c r="I1549" s="192"/>
    </row>
    <row r="1550" spans="1:9" ht="15">
      <c r="A1550" s="190"/>
      <c r="I1550" s="192"/>
    </row>
    <row r="1551" spans="1:9" ht="15">
      <c r="A1551" s="190"/>
      <c r="I1551" s="192"/>
    </row>
    <row r="1552" spans="1:9" ht="15">
      <c r="A1552" s="190"/>
      <c r="I1552" s="192"/>
    </row>
    <row r="1553" spans="1:9" ht="15">
      <c r="A1553" s="190"/>
      <c r="I1553" s="192"/>
    </row>
    <row r="1554" spans="1:9" ht="15">
      <c r="A1554" s="190"/>
      <c r="I1554" s="192"/>
    </row>
    <row r="1555" spans="1:9" ht="15">
      <c r="A1555" s="190"/>
      <c r="I1555" s="192"/>
    </row>
    <row r="1556" spans="1:9" ht="15">
      <c r="A1556" s="190"/>
      <c r="I1556" s="192"/>
    </row>
    <row r="1557" spans="1:9" ht="15">
      <c r="A1557" s="190"/>
      <c r="I1557" s="192"/>
    </row>
    <row r="1558" spans="1:9" ht="15">
      <c r="A1558" s="190"/>
      <c r="I1558" s="192"/>
    </row>
    <row r="1559" spans="1:9" ht="15">
      <c r="A1559" s="190"/>
      <c r="I1559" s="192"/>
    </row>
    <row r="1560" spans="1:9" ht="15">
      <c r="A1560" s="190"/>
      <c r="I1560" s="192"/>
    </row>
    <row r="1561" spans="1:9" ht="15">
      <c r="A1561" s="190"/>
      <c r="I1561" s="192"/>
    </row>
    <row r="1562" spans="1:9" ht="15">
      <c r="A1562" s="190"/>
      <c r="I1562" s="192"/>
    </row>
    <row r="1563" spans="1:9" ht="15">
      <c r="A1563" s="190"/>
      <c r="I1563" s="192"/>
    </row>
    <row r="1564" spans="1:9" ht="15">
      <c r="A1564" s="190"/>
      <c r="I1564" s="192"/>
    </row>
    <row r="1565" spans="1:9" ht="15">
      <c r="A1565" s="190"/>
      <c r="I1565" s="192"/>
    </row>
    <row r="1566" spans="1:9" ht="15">
      <c r="A1566" s="190"/>
      <c r="I1566" s="192"/>
    </row>
    <row r="1567" spans="1:9" ht="15">
      <c r="A1567" s="190"/>
      <c r="I1567" s="192"/>
    </row>
    <row r="1568" spans="1:9" ht="15">
      <c r="A1568" s="190"/>
      <c r="I1568" s="192"/>
    </row>
    <row r="1569" spans="1:9" ht="15">
      <c r="A1569" s="190"/>
      <c r="I1569" s="192"/>
    </row>
    <row r="1570" spans="1:9" ht="15">
      <c r="A1570" s="190"/>
      <c r="I1570" s="192"/>
    </row>
    <row r="1571" spans="1:9" ht="15">
      <c r="A1571" s="190"/>
      <c r="I1571" s="192"/>
    </row>
    <row r="1572" spans="1:9" ht="15">
      <c r="A1572" s="190"/>
      <c r="I1572" s="192"/>
    </row>
    <row r="1573" spans="1:9" ht="15">
      <c r="A1573" s="190"/>
      <c r="I1573" s="192"/>
    </row>
    <row r="1574" spans="1:9" ht="15">
      <c r="A1574" s="190"/>
      <c r="I1574" s="192"/>
    </row>
    <row r="1575" spans="1:9" ht="15">
      <c r="A1575" s="190"/>
      <c r="I1575" s="192"/>
    </row>
    <row r="1576" spans="1:9" ht="15">
      <c r="A1576" s="190"/>
      <c r="I1576" s="192"/>
    </row>
    <row r="1577" spans="1:9" ht="15">
      <c r="A1577" s="190"/>
      <c r="I1577" s="192"/>
    </row>
    <row r="1578" spans="1:9" ht="15">
      <c r="A1578" s="190"/>
      <c r="I1578" s="192"/>
    </row>
    <row r="1579" spans="1:9" ht="15">
      <c r="A1579" s="190"/>
      <c r="I1579" s="192"/>
    </row>
    <row r="1580" spans="1:9" ht="15">
      <c r="A1580" s="190"/>
      <c r="I1580" s="192"/>
    </row>
    <row r="1581" spans="1:9" ht="15">
      <c r="A1581" s="190"/>
      <c r="I1581" s="192"/>
    </row>
    <row r="1582" spans="1:9" ht="15">
      <c r="A1582" s="190"/>
      <c r="I1582" s="192"/>
    </row>
    <row r="1583" spans="1:9" ht="15">
      <c r="A1583" s="190"/>
      <c r="I1583" s="192"/>
    </row>
    <row r="1584" spans="1:9" ht="15">
      <c r="A1584" s="190"/>
      <c r="I1584" s="192"/>
    </row>
    <row r="1585" spans="1:9" ht="15">
      <c r="A1585" s="190"/>
      <c r="I1585" s="192"/>
    </row>
    <row r="1586" spans="1:9" ht="15">
      <c r="A1586" s="190"/>
      <c r="I1586" s="192"/>
    </row>
    <row r="1587" spans="1:9" ht="15">
      <c r="A1587" s="190"/>
      <c r="I1587" s="192"/>
    </row>
    <row r="1588" spans="1:9" ht="15">
      <c r="A1588" s="190"/>
      <c r="I1588" s="192"/>
    </row>
    <row r="1589" spans="1:9" ht="15">
      <c r="A1589" s="190"/>
      <c r="I1589" s="192"/>
    </row>
    <row r="1590" spans="1:9" ht="15">
      <c r="A1590" s="190"/>
      <c r="I1590" s="192"/>
    </row>
    <row r="1591" spans="1:9" ht="15">
      <c r="A1591" s="190"/>
      <c r="I1591" s="192"/>
    </row>
    <row r="1592" spans="1:9" ht="15">
      <c r="A1592" s="190"/>
      <c r="I1592" s="192"/>
    </row>
    <row r="1593" spans="1:9" ht="15">
      <c r="A1593" s="190"/>
      <c r="I1593" s="192"/>
    </row>
    <row r="1594" spans="1:9" ht="15">
      <c r="A1594" s="190"/>
      <c r="I1594" s="192"/>
    </row>
    <row r="1595" spans="1:9" ht="15">
      <c r="A1595" s="190"/>
      <c r="I1595" s="192"/>
    </row>
    <row r="1596" spans="1:9" ht="15">
      <c r="A1596" s="190"/>
      <c r="I1596" s="192"/>
    </row>
    <row r="1597" spans="1:9" ht="15">
      <c r="A1597" s="190"/>
      <c r="I1597" s="192"/>
    </row>
    <row r="1598" spans="1:9" ht="15">
      <c r="A1598" s="190"/>
      <c r="I1598" s="192"/>
    </row>
    <row r="1599" spans="1:9" ht="15">
      <c r="A1599" s="190"/>
      <c r="I1599" s="192"/>
    </row>
    <row r="1600" spans="1:9" ht="15">
      <c r="A1600" s="190"/>
      <c r="I1600" s="192"/>
    </row>
    <row r="1601" spans="1:9" ht="15">
      <c r="A1601" s="190"/>
      <c r="I1601" s="192"/>
    </row>
    <row r="1602" spans="1:9" ht="15">
      <c r="A1602" s="190"/>
      <c r="I1602" s="192"/>
    </row>
    <row r="1603" spans="1:9" ht="15">
      <c r="A1603" s="190"/>
      <c r="I1603" s="192"/>
    </row>
    <row r="1604" spans="1:9" ht="15">
      <c r="A1604" s="190"/>
      <c r="I1604" s="192"/>
    </row>
    <row r="1605" spans="1:9" ht="15">
      <c r="A1605" s="190"/>
      <c r="I1605" s="192"/>
    </row>
    <row r="1606" spans="1:9" ht="15">
      <c r="A1606" s="190"/>
      <c r="I1606" s="192"/>
    </row>
    <row r="1607" spans="1:9" ht="15">
      <c r="A1607" s="190"/>
      <c r="I1607" s="192"/>
    </row>
    <row r="1608" spans="1:9" ht="15">
      <c r="A1608" s="190"/>
      <c r="I1608" s="192"/>
    </row>
    <row r="1609" spans="1:9" ht="15">
      <c r="A1609" s="190"/>
      <c r="I1609" s="192"/>
    </row>
    <row r="1610" spans="1:9" ht="15">
      <c r="A1610" s="190"/>
      <c r="I1610" s="192"/>
    </row>
    <row r="1611" spans="1:9" ht="15">
      <c r="A1611" s="190"/>
      <c r="I1611" s="192"/>
    </row>
    <row r="1612" spans="1:9" ht="15">
      <c r="A1612" s="190"/>
      <c r="I1612" s="192"/>
    </row>
    <row r="1613" spans="1:9" ht="15">
      <c r="A1613" s="190"/>
      <c r="I1613" s="192"/>
    </row>
    <row r="1614" spans="1:9" ht="15">
      <c r="A1614" s="190"/>
      <c r="I1614" s="192"/>
    </row>
    <row r="1615" spans="1:9" ht="15">
      <c r="A1615" s="190"/>
      <c r="I1615" s="192"/>
    </row>
    <row r="1616" spans="1:9" ht="15">
      <c r="A1616" s="190"/>
      <c r="I1616" s="192"/>
    </row>
    <row r="1617" spans="1:9" ht="15">
      <c r="A1617" s="190"/>
      <c r="I1617" s="192"/>
    </row>
    <row r="1618" spans="1:9" ht="15">
      <c r="A1618" s="190"/>
      <c r="I1618" s="192"/>
    </row>
    <row r="1619" spans="1:9" ht="15">
      <c r="A1619" s="190"/>
      <c r="I1619" s="192"/>
    </row>
    <row r="1620" spans="1:9" ht="15">
      <c r="A1620" s="190"/>
      <c r="I1620" s="192"/>
    </row>
    <row r="1621" spans="1:9" ht="15">
      <c r="A1621" s="190"/>
      <c r="I1621" s="192"/>
    </row>
    <row r="1622" spans="1:9" ht="15">
      <c r="A1622" s="190"/>
      <c r="I1622" s="192"/>
    </row>
    <row r="1623" spans="1:9" ht="15">
      <c r="A1623" s="190"/>
      <c r="I1623" s="192"/>
    </row>
    <row r="1624" spans="1:9" ht="15">
      <c r="A1624" s="190"/>
      <c r="I1624" s="192"/>
    </row>
    <row r="1625" spans="1:9" ht="15">
      <c r="A1625" s="190"/>
      <c r="I1625" s="192"/>
    </row>
    <row r="1626" spans="1:9" ht="15">
      <c r="A1626" s="190"/>
      <c r="I1626" s="192"/>
    </row>
    <row r="1627" spans="1:9" ht="15">
      <c r="A1627" s="190"/>
      <c r="I1627" s="192"/>
    </row>
    <row r="1628" spans="1:9" ht="15">
      <c r="A1628" s="190"/>
      <c r="I1628" s="192"/>
    </row>
    <row r="1629" spans="1:9" ht="15">
      <c r="A1629" s="190"/>
      <c r="I1629" s="192"/>
    </row>
    <row r="1630" spans="1:9" ht="15">
      <c r="A1630" s="190"/>
      <c r="I1630" s="192"/>
    </row>
    <row r="1631" spans="1:9" ht="15">
      <c r="A1631" s="190"/>
      <c r="I1631" s="192"/>
    </row>
    <row r="1632" spans="1:9" ht="15">
      <c r="A1632" s="190"/>
      <c r="I1632" s="192"/>
    </row>
    <row r="1633" spans="1:9" ht="15">
      <c r="A1633" s="190"/>
      <c r="I1633" s="192"/>
    </row>
    <row r="1634" spans="1:9" ht="15">
      <c r="A1634" s="190"/>
      <c r="I1634" s="192"/>
    </row>
    <row r="1635" spans="1:9" ht="15">
      <c r="A1635" s="190"/>
      <c r="I1635" s="192"/>
    </row>
    <row r="1636" spans="1:9" ht="15">
      <c r="A1636" s="190"/>
      <c r="I1636" s="192"/>
    </row>
    <row r="1637" spans="1:9" ht="15">
      <c r="A1637" s="190"/>
      <c r="I1637" s="192"/>
    </row>
    <row r="1638" spans="1:9" ht="15">
      <c r="A1638" s="190"/>
      <c r="I1638" s="192"/>
    </row>
    <row r="1639" spans="1:9" ht="15">
      <c r="A1639" s="190"/>
      <c r="I1639" s="192"/>
    </row>
    <row r="1640" spans="1:9" ht="15">
      <c r="A1640" s="190"/>
      <c r="I1640" s="192"/>
    </row>
    <row r="1641" spans="1:9" ht="15">
      <c r="A1641" s="190"/>
      <c r="I1641" s="192"/>
    </row>
    <row r="1642" spans="1:9" ht="15">
      <c r="A1642" s="190"/>
      <c r="I1642" s="192"/>
    </row>
    <row r="1643" spans="1:9" ht="15">
      <c r="A1643" s="190"/>
      <c r="I1643" s="192"/>
    </row>
    <row r="1644" spans="1:9" ht="15">
      <c r="A1644" s="190"/>
      <c r="I1644" s="192"/>
    </row>
    <row r="1645" spans="1:9" ht="15">
      <c r="A1645" s="190"/>
      <c r="I1645" s="192"/>
    </row>
    <row r="1646" spans="1:9" ht="15">
      <c r="A1646" s="190"/>
      <c r="I1646" s="192"/>
    </row>
    <row r="1647" spans="1:9" ht="15">
      <c r="A1647" s="190"/>
      <c r="I1647" s="192"/>
    </row>
    <row r="1648" spans="1:9" ht="15">
      <c r="A1648" s="190"/>
      <c r="I1648" s="192"/>
    </row>
    <row r="1649" spans="1:9" ht="15">
      <c r="A1649" s="190"/>
      <c r="I1649" s="192"/>
    </row>
    <row r="1650" spans="1:9" ht="15">
      <c r="A1650" s="190"/>
      <c r="I1650" s="192"/>
    </row>
    <row r="1651" spans="1:9" ht="15">
      <c r="A1651" s="190"/>
      <c r="I1651" s="192"/>
    </row>
    <row r="1652" spans="1:9" ht="15">
      <c r="A1652" s="190"/>
      <c r="I1652" s="192"/>
    </row>
    <row r="1653" spans="1:9" ht="15">
      <c r="A1653" s="190"/>
      <c r="I1653" s="192"/>
    </row>
    <row r="1654" spans="1:9" ht="15">
      <c r="A1654" s="190"/>
      <c r="I1654" s="192"/>
    </row>
    <row r="1655" spans="1:9" ht="15">
      <c r="A1655" s="190"/>
      <c r="I1655" s="192"/>
    </row>
    <row r="1656" spans="1:9" ht="15">
      <c r="A1656" s="190"/>
      <c r="I1656" s="192"/>
    </row>
    <row r="1657" spans="1:9" ht="15">
      <c r="A1657" s="190"/>
      <c r="I1657" s="192"/>
    </row>
    <row r="1658" spans="1:9" ht="15">
      <c r="A1658" s="190"/>
      <c r="I1658" s="192"/>
    </row>
    <row r="1659" spans="1:9" ht="15">
      <c r="A1659" s="190"/>
      <c r="I1659" s="192"/>
    </row>
    <row r="1660" spans="1:9" ht="15">
      <c r="A1660" s="190"/>
      <c r="I1660" s="192"/>
    </row>
    <row r="1661" spans="1:9" ht="15">
      <c r="A1661" s="190"/>
      <c r="I1661" s="192"/>
    </row>
    <row r="1662" spans="1:9" ht="15">
      <c r="A1662" s="190"/>
      <c r="I1662" s="192"/>
    </row>
    <row r="1663" spans="1:9" ht="15">
      <c r="A1663" s="190"/>
      <c r="I1663" s="192"/>
    </row>
    <row r="1664" spans="1:9" ht="15">
      <c r="A1664" s="190"/>
      <c r="I1664" s="192"/>
    </row>
    <row r="1665" spans="1:9" ht="15">
      <c r="A1665" s="190"/>
      <c r="I1665" s="192"/>
    </row>
    <row r="1666" spans="1:9" ht="15">
      <c r="A1666" s="190"/>
      <c r="I1666" s="192"/>
    </row>
    <row r="1667" spans="1:9" ht="15">
      <c r="A1667" s="190"/>
      <c r="I1667" s="192"/>
    </row>
    <row r="1668" spans="1:9" ht="15">
      <c r="A1668" s="190"/>
      <c r="I1668" s="192"/>
    </row>
    <row r="1669" spans="1:9" ht="15">
      <c r="A1669" s="190"/>
      <c r="I1669" s="192"/>
    </row>
    <row r="1670" spans="1:9" ht="15">
      <c r="A1670" s="190"/>
      <c r="I1670" s="192"/>
    </row>
    <row r="1671" spans="1:9" ht="15">
      <c r="A1671" s="190"/>
      <c r="I1671" s="192"/>
    </row>
    <row r="1672" spans="1:9" ht="15">
      <c r="A1672" s="190"/>
      <c r="I1672" s="192"/>
    </row>
    <row r="1673" spans="1:9" ht="15">
      <c r="A1673" s="190"/>
      <c r="I1673" s="192"/>
    </row>
    <row r="1674" spans="1:9" ht="15">
      <c r="A1674" s="190"/>
      <c r="I1674" s="192"/>
    </row>
    <row r="1675" spans="1:9" ht="15">
      <c r="A1675" s="190"/>
      <c r="I1675" s="192"/>
    </row>
    <row r="1676" spans="1:9" ht="15">
      <c r="A1676" s="190"/>
      <c r="I1676" s="192"/>
    </row>
    <row r="1677" spans="1:9" ht="15">
      <c r="A1677" s="190"/>
      <c r="I1677" s="192"/>
    </row>
    <row r="1678" spans="1:9" ht="15">
      <c r="A1678" s="190"/>
      <c r="I1678" s="192"/>
    </row>
    <row r="1679" spans="1:9" ht="15">
      <c r="A1679" s="190"/>
      <c r="I1679" s="192"/>
    </row>
    <row r="1680" spans="1:9" ht="15">
      <c r="A1680" s="190"/>
      <c r="I1680" s="192"/>
    </row>
    <row r="1681" spans="1:9" ht="15">
      <c r="A1681" s="190"/>
      <c r="I1681" s="192"/>
    </row>
    <row r="1682" spans="1:9" ht="15">
      <c r="A1682" s="190"/>
      <c r="I1682" s="192"/>
    </row>
    <row r="1683" spans="1:9" ht="15">
      <c r="A1683" s="190"/>
      <c r="I1683" s="192"/>
    </row>
    <row r="1684" spans="1:9" ht="15">
      <c r="A1684" s="190"/>
      <c r="I1684" s="192"/>
    </row>
    <row r="1685" spans="1:9" ht="15">
      <c r="A1685" s="190"/>
      <c r="I1685" s="192"/>
    </row>
    <row r="1686" spans="1:9" ht="15">
      <c r="A1686" s="190"/>
      <c r="I1686" s="192"/>
    </row>
    <row r="1687" spans="1:9" ht="15">
      <c r="A1687" s="190"/>
      <c r="I1687" s="192"/>
    </row>
    <row r="1688" spans="1:9" ht="15">
      <c r="A1688" s="190"/>
      <c r="I1688" s="192"/>
    </row>
    <row r="1689" spans="1:9" ht="15">
      <c r="A1689" s="190"/>
      <c r="I1689" s="192"/>
    </row>
    <row r="1690" spans="1:9" ht="15">
      <c r="A1690" s="190"/>
      <c r="I1690" s="192"/>
    </row>
    <row r="1691" spans="1:9" ht="15">
      <c r="A1691" s="190"/>
      <c r="I1691" s="192"/>
    </row>
    <row r="1692" spans="1:9" ht="15">
      <c r="A1692" s="190"/>
      <c r="I1692" s="192"/>
    </row>
    <row r="1693" spans="1:9" ht="15">
      <c r="A1693" s="190"/>
      <c r="I1693" s="192"/>
    </row>
    <row r="1694" spans="1:9" ht="15">
      <c r="A1694" s="190"/>
      <c r="I1694" s="192"/>
    </row>
    <row r="1695" spans="1:9" ht="15">
      <c r="A1695" s="190"/>
      <c r="I1695" s="192"/>
    </row>
    <row r="1696" spans="1:9" ht="15">
      <c r="A1696" s="190"/>
      <c r="I1696" s="192"/>
    </row>
    <row r="1697" spans="1:9" ht="15">
      <c r="A1697" s="190"/>
      <c r="I1697" s="192"/>
    </row>
    <row r="1698" spans="1:9" ht="15">
      <c r="A1698" s="190"/>
      <c r="I1698" s="192"/>
    </row>
    <row r="1699" spans="1:9" ht="15">
      <c r="A1699" s="190"/>
      <c r="I1699" s="192"/>
    </row>
    <row r="1700" spans="1:9" ht="15">
      <c r="A1700" s="190"/>
      <c r="I1700" s="192"/>
    </row>
    <row r="1701" spans="1:9" ht="15">
      <c r="A1701" s="190"/>
      <c r="I1701" s="192"/>
    </row>
    <row r="1702" spans="1:9" ht="15">
      <c r="A1702" s="190"/>
      <c r="I1702" s="192"/>
    </row>
    <row r="1703" spans="1:9" ht="15">
      <c r="A1703" s="190"/>
      <c r="I1703" s="192"/>
    </row>
    <row r="1704" spans="1:9" ht="15">
      <c r="A1704" s="190"/>
      <c r="I1704" s="192"/>
    </row>
    <row r="1705" spans="1:9" ht="15">
      <c r="A1705" s="190"/>
      <c r="I1705" s="192"/>
    </row>
    <row r="1706" spans="1:9" ht="15">
      <c r="A1706" s="190"/>
      <c r="I1706" s="192"/>
    </row>
    <row r="1707" spans="1:9" ht="15">
      <c r="A1707" s="190"/>
      <c r="I1707" s="192"/>
    </row>
    <row r="1708" spans="1:9" ht="15">
      <c r="A1708" s="190"/>
      <c r="I1708" s="192"/>
    </row>
    <row r="1709" spans="1:9" ht="15">
      <c r="A1709" s="190"/>
      <c r="I1709" s="192"/>
    </row>
    <row r="1710" spans="1:9" ht="15">
      <c r="A1710" s="190"/>
      <c r="I1710" s="192"/>
    </row>
    <row r="1711" spans="1:9" ht="15">
      <c r="A1711" s="190"/>
      <c r="I1711" s="192"/>
    </row>
    <row r="1712" spans="1:9" ht="15">
      <c r="A1712" s="190"/>
      <c r="I1712" s="192"/>
    </row>
    <row r="1713" spans="1:9" ht="15">
      <c r="A1713" s="190"/>
      <c r="I1713" s="192"/>
    </row>
    <row r="1714" spans="1:9" ht="15">
      <c r="A1714" s="190"/>
      <c r="I1714" s="192"/>
    </row>
    <row r="1715" spans="1:9" ht="15">
      <c r="A1715" s="190"/>
      <c r="I1715" s="192"/>
    </row>
    <row r="1716" spans="1:9" ht="15">
      <c r="A1716" s="190"/>
      <c r="I1716" s="192"/>
    </row>
    <row r="1717" spans="1:9" ht="15">
      <c r="A1717" s="190"/>
      <c r="I1717" s="192"/>
    </row>
    <row r="1718" spans="1:9" ht="15">
      <c r="A1718" s="190"/>
      <c r="I1718" s="192"/>
    </row>
    <row r="1719" spans="1:9" ht="15">
      <c r="A1719" s="190"/>
      <c r="I1719" s="192"/>
    </row>
    <row r="1720" spans="1:9" ht="15">
      <c r="A1720" s="190"/>
      <c r="I1720" s="192"/>
    </row>
    <row r="1721" spans="1:9" ht="15">
      <c r="A1721" s="190"/>
      <c r="I1721" s="192"/>
    </row>
    <row r="1722" spans="1:9" ht="15">
      <c r="A1722" s="190"/>
      <c r="I1722" s="192"/>
    </row>
    <row r="1723" spans="1:9" ht="15">
      <c r="A1723" s="190"/>
      <c r="I1723" s="192"/>
    </row>
    <row r="1724" spans="1:9" ht="15">
      <c r="A1724" s="190"/>
      <c r="I1724" s="192"/>
    </row>
    <row r="1725" spans="1:9" ht="15">
      <c r="A1725" s="190"/>
      <c r="I1725" s="192"/>
    </row>
    <row r="1726" spans="1:9" ht="15">
      <c r="A1726" s="190"/>
      <c r="I1726" s="192"/>
    </row>
    <row r="1727" spans="1:9" ht="15">
      <c r="A1727" s="190"/>
      <c r="I1727" s="192"/>
    </row>
    <row r="1728" spans="1:9" ht="15">
      <c r="A1728" s="190"/>
      <c r="I1728" s="192"/>
    </row>
    <row r="1729" spans="1:9" ht="15">
      <c r="A1729" s="190"/>
      <c r="I1729" s="192"/>
    </row>
    <row r="1730" spans="1:9" ht="15">
      <c r="A1730" s="190"/>
      <c r="I1730" s="192"/>
    </row>
    <row r="1731" spans="1:9" ht="15">
      <c r="A1731" s="190"/>
      <c r="I1731" s="192"/>
    </row>
    <row r="1732" spans="1:9" ht="15">
      <c r="A1732" s="190"/>
      <c r="I1732" s="192"/>
    </row>
    <row r="1733" spans="1:9" ht="15">
      <c r="A1733" s="190"/>
      <c r="I1733" s="192"/>
    </row>
    <row r="1734" spans="1:9" ht="15">
      <c r="A1734" s="190"/>
      <c r="I1734" s="192"/>
    </row>
    <row r="1735" spans="1:9" ht="15">
      <c r="A1735" s="190"/>
      <c r="I1735" s="192"/>
    </row>
    <row r="1736" spans="1:9" ht="15">
      <c r="A1736" s="190"/>
      <c r="I1736" s="192"/>
    </row>
    <row r="1737" spans="1:9" ht="15">
      <c r="A1737" s="190"/>
      <c r="I1737" s="192"/>
    </row>
    <row r="1738" spans="1:9" ht="15">
      <c r="A1738" s="190"/>
      <c r="I1738" s="192"/>
    </row>
    <row r="1739" spans="1:9" ht="15">
      <c r="A1739" s="190"/>
      <c r="I1739" s="192"/>
    </row>
    <row r="1740" spans="1:9" ht="15">
      <c r="A1740" s="190"/>
      <c r="I1740" s="192"/>
    </row>
    <row r="1741" spans="1:9" ht="15">
      <c r="A1741" s="190"/>
      <c r="I1741" s="192"/>
    </row>
    <row r="1742" spans="1:9" ht="15">
      <c r="A1742" s="190"/>
      <c r="I1742" s="192"/>
    </row>
    <row r="1743" spans="1:9" ht="15">
      <c r="A1743" s="190"/>
      <c r="I1743" s="192"/>
    </row>
    <row r="1744" spans="1:9" ht="15">
      <c r="A1744" s="190"/>
      <c r="I1744" s="192"/>
    </row>
    <row r="1745" spans="1:9" ht="15">
      <c r="A1745" s="190"/>
      <c r="I1745" s="192"/>
    </row>
    <row r="1746" spans="1:9" ht="15">
      <c r="A1746" s="190"/>
      <c r="I1746" s="192"/>
    </row>
    <row r="1747" spans="1:9" ht="15">
      <c r="A1747" s="190"/>
      <c r="I1747" s="192"/>
    </row>
    <row r="1748" spans="1:9" ht="15">
      <c r="A1748" s="190"/>
      <c r="I1748" s="192"/>
    </row>
    <row r="1749" spans="1:9" ht="15">
      <c r="A1749" s="190"/>
      <c r="I1749" s="192"/>
    </row>
    <row r="1750" spans="1:9" ht="15">
      <c r="A1750" s="190"/>
      <c r="I1750" s="192"/>
    </row>
    <row r="1751" spans="1:9" ht="15">
      <c r="A1751" s="190"/>
      <c r="I1751" s="192"/>
    </row>
    <row r="1752" spans="1:9" ht="15">
      <c r="A1752" s="190"/>
      <c r="I1752" s="192"/>
    </row>
    <row r="1753" spans="1:9" ht="15">
      <c r="A1753" s="190"/>
      <c r="I1753" s="192"/>
    </row>
    <row r="1754" spans="1:9" ht="15">
      <c r="A1754" s="190"/>
      <c r="I1754" s="192"/>
    </row>
    <row r="1755" spans="1:9" ht="15">
      <c r="A1755" s="190"/>
      <c r="I1755" s="192"/>
    </row>
    <row r="1756" spans="1:9" ht="15">
      <c r="A1756" s="190"/>
      <c r="I1756" s="192"/>
    </row>
    <row r="1757" spans="1:9" ht="15">
      <c r="A1757" s="190"/>
      <c r="I1757" s="192"/>
    </row>
    <row r="1758" spans="1:9" ht="15">
      <c r="A1758" s="190"/>
      <c r="I1758" s="192"/>
    </row>
    <row r="1759" spans="1:9" ht="15">
      <c r="A1759" s="190"/>
      <c r="I1759" s="192"/>
    </row>
    <row r="1760" spans="1:9" ht="15">
      <c r="A1760" s="190"/>
      <c r="I1760" s="192"/>
    </row>
    <row r="1761" spans="1:9" ht="15">
      <c r="A1761" s="190"/>
      <c r="I1761" s="192"/>
    </row>
    <row r="1762" spans="1:9" ht="15">
      <c r="A1762" s="190"/>
      <c r="I1762" s="192"/>
    </row>
    <row r="1763" spans="1:9" ht="15">
      <c r="A1763" s="190"/>
      <c r="I1763" s="192"/>
    </row>
    <row r="1764" spans="1:9" ht="15">
      <c r="A1764" s="190"/>
      <c r="I1764" s="192"/>
    </row>
    <row r="1765" spans="1:9" ht="15">
      <c r="A1765" s="190"/>
      <c r="I1765" s="192"/>
    </row>
    <row r="1766" spans="1:9" ht="15">
      <c r="A1766" s="190"/>
      <c r="I1766" s="192"/>
    </row>
    <row r="1767" spans="1:9" ht="15">
      <c r="A1767" s="190"/>
      <c r="I1767" s="192"/>
    </row>
    <row r="1768" spans="1:9" ht="15">
      <c r="A1768" s="190"/>
      <c r="I1768" s="192"/>
    </row>
    <row r="1769" spans="1:9" ht="15">
      <c r="A1769" s="190"/>
      <c r="I1769" s="192"/>
    </row>
    <row r="1770" spans="1:9" ht="15">
      <c r="A1770" s="190"/>
      <c r="I1770" s="192"/>
    </row>
    <row r="1771" spans="1:9" ht="15">
      <c r="A1771" s="190"/>
      <c r="I1771" s="192"/>
    </row>
    <row r="1772" spans="1:9" ht="15">
      <c r="A1772" s="190"/>
      <c r="I1772" s="192"/>
    </row>
    <row r="1773" spans="1:9" ht="15">
      <c r="A1773" s="190"/>
      <c r="I1773" s="192"/>
    </row>
    <row r="1774" spans="1:9" ht="15">
      <c r="A1774" s="190"/>
      <c r="I1774" s="192"/>
    </row>
    <row r="1775" spans="1:9" ht="15">
      <c r="A1775" s="190"/>
      <c r="I1775" s="192"/>
    </row>
    <row r="1776" spans="1:9" ht="15">
      <c r="A1776" s="190"/>
      <c r="I1776" s="192"/>
    </row>
    <row r="1777" spans="1:9" ht="15">
      <c r="A1777" s="190"/>
      <c r="I1777" s="192"/>
    </row>
    <row r="1778" spans="1:9" ht="15">
      <c r="A1778" s="190"/>
      <c r="I1778" s="192"/>
    </row>
    <row r="1779" spans="1:9" ht="15">
      <c r="A1779" s="190"/>
      <c r="I1779" s="192"/>
    </row>
    <row r="1780" spans="1:9" ht="15">
      <c r="A1780" s="190"/>
      <c r="I1780" s="192"/>
    </row>
    <row r="1781" spans="1:9" ht="15">
      <c r="A1781" s="190"/>
      <c r="I1781" s="192"/>
    </row>
    <row r="1782" spans="1:9" ht="15">
      <c r="A1782" s="190"/>
      <c r="I1782" s="192"/>
    </row>
    <row r="1783" spans="1:9" ht="15">
      <c r="A1783" s="190"/>
      <c r="I1783" s="192"/>
    </row>
    <row r="1784" spans="1:9" ht="15">
      <c r="A1784" s="190"/>
      <c r="I1784" s="192"/>
    </row>
    <row r="1785" spans="1:9" ht="15">
      <c r="A1785" s="190"/>
      <c r="I1785" s="192"/>
    </row>
    <row r="1786" spans="1:9" ht="15">
      <c r="A1786" s="190"/>
      <c r="I1786" s="192"/>
    </row>
    <row r="1787" spans="1:9" ht="15">
      <c r="A1787" s="190"/>
      <c r="I1787" s="192"/>
    </row>
    <row r="1788" spans="1:9" ht="15">
      <c r="A1788" s="190"/>
      <c r="I1788" s="192"/>
    </row>
    <row r="1789" spans="1:9" ht="15">
      <c r="A1789" s="190"/>
      <c r="I1789" s="192"/>
    </row>
    <row r="1790" spans="1:9" ht="15">
      <c r="A1790" s="190"/>
      <c r="I1790" s="192"/>
    </row>
    <row r="1791" spans="1:9" ht="15">
      <c r="A1791" s="190"/>
      <c r="I1791" s="192"/>
    </row>
    <row r="1792" spans="1:9" ht="15">
      <c r="A1792" s="190"/>
      <c r="I1792" s="192"/>
    </row>
    <row r="1793" spans="1:9" ht="15">
      <c r="A1793" s="190"/>
      <c r="I1793" s="192"/>
    </row>
    <row r="1794" spans="1:9" ht="15">
      <c r="A1794" s="190"/>
      <c r="I1794" s="192"/>
    </row>
    <row r="1795" spans="1:9" ht="15">
      <c r="A1795" s="190"/>
      <c r="I1795" s="192"/>
    </row>
    <row r="1796" spans="1:9" ht="15">
      <c r="A1796" s="190"/>
      <c r="I1796" s="192"/>
    </row>
    <row r="1797" spans="1:9" ht="15">
      <c r="A1797" s="190"/>
      <c r="I1797" s="192"/>
    </row>
    <row r="1798" spans="1:9" ht="15">
      <c r="A1798" s="190"/>
      <c r="I1798" s="192"/>
    </row>
    <row r="1799" spans="1:9" ht="15">
      <c r="A1799" s="190"/>
      <c r="I1799" s="192"/>
    </row>
    <row r="1800" spans="1:9" ht="15">
      <c r="A1800" s="190"/>
      <c r="I1800" s="192"/>
    </row>
    <row r="1801" spans="1:9" ht="15">
      <c r="A1801" s="190"/>
      <c r="I1801" s="192"/>
    </row>
    <row r="1802" spans="1:9" ht="15">
      <c r="A1802" s="190"/>
      <c r="I1802" s="192"/>
    </row>
    <row r="1803" spans="1:9" ht="15">
      <c r="A1803" s="190"/>
      <c r="I1803" s="192"/>
    </row>
    <row r="1804" spans="1:9" ht="15">
      <c r="A1804" s="190"/>
      <c r="I1804" s="192"/>
    </row>
    <row r="1805" spans="1:9" ht="15">
      <c r="A1805" s="190"/>
      <c r="I1805" s="192"/>
    </row>
    <row r="1806" spans="1:9" ht="15">
      <c r="A1806" s="190"/>
      <c r="I1806" s="192"/>
    </row>
    <row r="1807" spans="1:9" ht="15">
      <c r="A1807" s="190"/>
      <c r="I1807" s="192"/>
    </row>
    <row r="1808" spans="1:9" ht="15">
      <c r="A1808" s="190"/>
      <c r="I1808" s="192"/>
    </row>
    <row r="1809" spans="1:9" ht="15">
      <c r="A1809" s="190"/>
      <c r="I1809" s="192"/>
    </row>
    <row r="1810" spans="1:9" ht="15">
      <c r="A1810" s="190"/>
      <c r="I1810" s="192"/>
    </row>
    <row r="1811" spans="1:9" ht="15">
      <c r="A1811" s="190"/>
      <c r="I1811" s="192"/>
    </row>
    <row r="1812" spans="1:9" ht="15">
      <c r="A1812" s="190"/>
      <c r="I1812" s="192"/>
    </row>
    <row r="1813" spans="1:9" ht="15">
      <c r="A1813" s="190"/>
      <c r="I1813" s="192"/>
    </row>
    <row r="1814" spans="1:9" ht="15">
      <c r="A1814" s="190"/>
      <c r="I1814" s="192"/>
    </row>
    <row r="1815" spans="1:9" ht="15">
      <c r="A1815" s="190"/>
      <c r="I1815" s="192"/>
    </row>
    <row r="1816" spans="1:9" ht="15">
      <c r="A1816" s="190"/>
      <c r="I1816" s="192"/>
    </row>
    <row r="1817" spans="1:9" ht="15">
      <c r="A1817" s="190"/>
      <c r="I1817" s="192"/>
    </row>
    <row r="1818" spans="1:9" ht="15">
      <c r="A1818" s="190"/>
      <c r="I1818" s="192"/>
    </row>
    <row r="1819" spans="1:9" ht="15">
      <c r="A1819" s="190"/>
      <c r="I1819" s="192"/>
    </row>
    <row r="1820" spans="1:9" ht="15">
      <c r="A1820" s="190"/>
      <c r="I1820" s="192"/>
    </row>
    <row r="1821" spans="1:9" ht="15">
      <c r="A1821" s="190"/>
      <c r="I1821" s="192"/>
    </row>
    <row r="1822" spans="1:9" ht="15">
      <c r="A1822" s="190"/>
      <c r="I1822" s="192"/>
    </row>
    <row r="1823" spans="1:9" ht="15">
      <c r="A1823" s="190"/>
      <c r="I1823" s="192"/>
    </row>
    <row r="1824" spans="1:9" ht="15">
      <c r="A1824" s="190"/>
      <c r="I1824" s="192"/>
    </row>
    <row r="1825" spans="1:9" ht="15">
      <c r="A1825" s="190"/>
      <c r="I1825" s="192"/>
    </row>
    <row r="1826" spans="1:9" ht="15">
      <c r="A1826" s="190"/>
      <c r="I1826" s="192"/>
    </row>
    <row r="1827" spans="1:9" ht="15">
      <c r="A1827" s="190"/>
      <c r="I1827" s="192"/>
    </row>
    <row r="1828" spans="1:9" ht="15">
      <c r="A1828" s="190"/>
      <c r="I1828" s="192"/>
    </row>
    <row r="1829" spans="1:9" ht="15">
      <c r="A1829" s="190"/>
      <c r="I1829" s="192"/>
    </row>
    <row r="1830" spans="1:9" ht="15">
      <c r="A1830" s="190"/>
      <c r="I1830" s="192"/>
    </row>
    <row r="1831" spans="1:9" ht="15">
      <c r="A1831" s="190"/>
      <c r="I1831" s="192"/>
    </row>
    <row r="1832" spans="1:9" ht="15">
      <c r="A1832" s="190"/>
      <c r="I1832" s="192"/>
    </row>
    <row r="1833" spans="1:9" ht="15">
      <c r="A1833" s="190"/>
      <c r="I1833" s="192"/>
    </row>
    <row r="1834" spans="1:9" ht="15">
      <c r="A1834" s="190"/>
      <c r="I1834" s="192"/>
    </row>
    <row r="1835" spans="1:9" ht="15">
      <c r="A1835" s="190"/>
      <c r="I1835" s="192"/>
    </row>
    <row r="1836" spans="1:9" ht="15">
      <c r="A1836" s="190"/>
      <c r="I1836" s="192"/>
    </row>
    <row r="1837" spans="1:9" ht="15">
      <c r="A1837" s="190"/>
      <c r="I1837" s="192"/>
    </row>
    <row r="1838" spans="1:9" ht="15">
      <c r="A1838" s="190"/>
      <c r="I1838" s="192"/>
    </row>
    <row r="1839" spans="1:9" ht="15">
      <c r="A1839" s="190"/>
      <c r="I1839" s="192"/>
    </row>
    <row r="1840" spans="1:9" ht="15">
      <c r="A1840" s="190"/>
      <c r="I1840" s="192"/>
    </row>
    <row r="1841" spans="1:9" ht="15">
      <c r="A1841" s="190"/>
      <c r="I1841" s="192"/>
    </row>
    <row r="1842" spans="1:9" ht="15">
      <c r="A1842" s="190"/>
      <c r="I1842" s="192"/>
    </row>
    <row r="1843" spans="1:9" ht="15">
      <c r="A1843" s="190"/>
      <c r="I1843" s="192"/>
    </row>
    <row r="1844" spans="1:9" ht="15">
      <c r="A1844" s="190"/>
      <c r="I1844" s="192"/>
    </row>
    <row r="1845" spans="1:9" ht="15">
      <c r="A1845" s="190"/>
      <c r="I1845" s="192"/>
    </row>
    <row r="1846" spans="1:9" ht="15">
      <c r="A1846" s="190"/>
      <c r="I1846" s="192"/>
    </row>
    <row r="1847" spans="1:9" ht="15">
      <c r="A1847" s="190"/>
      <c r="I1847" s="192"/>
    </row>
    <row r="1848" spans="1:9" ht="15">
      <c r="A1848" s="190"/>
      <c r="I1848" s="192"/>
    </row>
    <row r="1849" spans="1:9" ht="15">
      <c r="A1849" s="190"/>
      <c r="I1849" s="192"/>
    </row>
    <row r="1850" spans="1:9" ht="15">
      <c r="A1850" s="190"/>
      <c r="I1850" s="192"/>
    </row>
    <row r="1851" spans="1:9" ht="15">
      <c r="A1851" s="190"/>
      <c r="I1851" s="192"/>
    </row>
    <row r="1852" spans="1:9" ht="15">
      <c r="A1852" s="190"/>
      <c r="I1852" s="192"/>
    </row>
    <row r="1853" spans="1:9" ht="15">
      <c r="A1853" s="190"/>
      <c r="I1853" s="192"/>
    </row>
    <row r="1854" spans="1:9" ht="15">
      <c r="A1854" s="190"/>
      <c r="I1854" s="192"/>
    </row>
    <row r="1855" spans="1:9" ht="15">
      <c r="A1855" s="190"/>
      <c r="I1855" s="192"/>
    </row>
    <row r="1856" spans="1:9" ht="15">
      <c r="A1856" s="190"/>
      <c r="I1856" s="192"/>
    </row>
    <row r="1857" spans="1:9" ht="15">
      <c r="A1857" s="190"/>
      <c r="I1857" s="192"/>
    </row>
    <row r="1858" spans="1:9" ht="15">
      <c r="A1858" s="190"/>
      <c r="I1858" s="192"/>
    </row>
    <row r="1859" spans="1:9" ht="15">
      <c r="A1859" s="190"/>
      <c r="I1859" s="192"/>
    </row>
    <row r="1860" spans="1:9" ht="15">
      <c r="A1860" s="190"/>
      <c r="I1860" s="192"/>
    </row>
    <row r="1861" spans="1:9" ht="15">
      <c r="A1861" s="190"/>
      <c r="I1861" s="192"/>
    </row>
    <row r="1862" spans="1:9" ht="15">
      <c r="A1862" s="190"/>
      <c r="I1862" s="192"/>
    </row>
    <row r="1863" spans="1:9" ht="15">
      <c r="A1863" s="190"/>
      <c r="I1863" s="192"/>
    </row>
    <row r="1864" spans="1:9" ht="15">
      <c r="A1864" s="190"/>
      <c r="I1864" s="192"/>
    </row>
    <row r="1865" spans="1:9" ht="15">
      <c r="A1865" s="190"/>
      <c r="I1865" s="192"/>
    </row>
    <row r="1866" spans="1:9" ht="15">
      <c r="A1866" s="190"/>
      <c r="I1866" s="192"/>
    </row>
    <row r="1867" spans="1:9" ht="15">
      <c r="A1867" s="190"/>
      <c r="I1867" s="192"/>
    </row>
    <row r="1868" spans="1:9" ht="15">
      <c r="A1868" s="190"/>
      <c r="I1868" s="192"/>
    </row>
    <row r="1869" spans="1:9" ht="15">
      <c r="A1869" s="190"/>
      <c r="I1869" s="192"/>
    </row>
    <row r="1870" spans="1:9" ht="15">
      <c r="A1870" s="190"/>
      <c r="I1870" s="192"/>
    </row>
    <row r="1871" spans="1:9" ht="15">
      <c r="A1871" s="190"/>
      <c r="I1871" s="192"/>
    </row>
    <row r="1872" spans="1:9" ht="15">
      <c r="A1872" s="190"/>
      <c r="I1872" s="192"/>
    </row>
    <row r="1873" spans="1:9" ht="15">
      <c r="A1873" s="190"/>
      <c r="I1873" s="192"/>
    </row>
    <row r="1874" spans="1:9" ht="15">
      <c r="A1874" s="190"/>
      <c r="I1874" s="192"/>
    </row>
    <row r="1875" spans="1:9" ht="15">
      <c r="A1875" s="190"/>
      <c r="I1875" s="192"/>
    </row>
    <row r="1876" spans="1:9" ht="15">
      <c r="A1876" s="190"/>
      <c r="I1876" s="192"/>
    </row>
    <row r="1877" spans="1:9" ht="15">
      <c r="A1877" s="190"/>
      <c r="I1877" s="192"/>
    </row>
    <row r="1878" spans="1:9" ht="15">
      <c r="A1878" s="190"/>
      <c r="I1878" s="192"/>
    </row>
    <row r="1879" spans="1:9" ht="15">
      <c r="A1879" s="190"/>
      <c r="I1879" s="192"/>
    </row>
    <row r="1880" spans="1:9" ht="15">
      <c r="A1880" s="190"/>
      <c r="I1880" s="192"/>
    </row>
    <row r="1881" spans="1:9" ht="15">
      <c r="A1881" s="190"/>
      <c r="I1881" s="192"/>
    </row>
    <row r="1882" spans="1:9" ht="15">
      <c r="A1882" s="190"/>
      <c r="I1882" s="192"/>
    </row>
    <row r="1883" spans="1:9" ht="15">
      <c r="A1883" s="190"/>
      <c r="I1883" s="192"/>
    </row>
    <row r="1884" spans="1:9" ht="15">
      <c r="A1884" s="190"/>
      <c r="I1884" s="192"/>
    </row>
    <row r="1885" spans="1:9" ht="15">
      <c r="A1885" s="190"/>
      <c r="I1885" s="192"/>
    </row>
    <row r="1886" spans="1:9" ht="15">
      <c r="A1886" s="190"/>
      <c r="I1886" s="192"/>
    </row>
    <row r="1887" spans="1:9" ht="15">
      <c r="A1887" s="190"/>
      <c r="I1887" s="192"/>
    </row>
    <row r="1888" spans="1:9" ht="15">
      <c r="A1888" s="190"/>
      <c r="I1888" s="192"/>
    </row>
    <row r="1889" spans="1:9" ht="15">
      <c r="A1889" s="190"/>
      <c r="I1889" s="192"/>
    </row>
    <row r="1890" spans="1:9" ht="15">
      <c r="A1890" s="190"/>
      <c r="I1890" s="192"/>
    </row>
    <row r="1891" spans="1:9" ht="15">
      <c r="A1891" s="190"/>
      <c r="I1891" s="192"/>
    </row>
    <row r="1892" spans="1:9" ht="15">
      <c r="A1892" s="190"/>
      <c r="I1892" s="192"/>
    </row>
    <row r="1893" spans="1:9" ht="15">
      <c r="A1893" s="190"/>
      <c r="I1893" s="192"/>
    </row>
    <row r="1894" spans="1:9" ht="15">
      <c r="A1894" s="190"/>
      <c r="I1894" s="192"/>
    </row>
    <row r="1895" spans="1:9" ht="15">
      <c r="A1895" s="190"/>
      <c r="I1895" s="192"/>
    </row>
    <row r="1896" spans="1:9" ht="15">
      <c r="A1896" s="190"/>
      <c r="I1896" s="192"/>
    </row>
    <row r="1897" spans="1:9" ht="15">
      <c r="A1897" s="190"/>
      <c r="I1897" s="192"/>
    </row>
    <row r="1898" spans="1:9" ht="15">
      <c r="A1898" s="190"/>
      <c r="I1898" s="192"/>
    </row>
    <row r="1899" spans="1:9" ht="15">
      <c r="A1899" s="190"/>
      <c r="I1899" s="192"/>
    </row>
    <row r="1900" spans="1:9" ht="15">
      <c r="A1900" s="190"/>
      <c r="I1900" s="192"/>
    </row>
    <row r="1901" spans="1:9" ht="15">
      <c r="A1901" s="190"/>
      <c r="I1901" s="192"/>
    </row>
    <row r="1902" spans="1:9" ht="15">
      <c r="A1902" s="190"/>
      <c r="I1902" s="192"/>
    </row>
    <row r="1903" spans="1:9" ht="15">
      <c r="A1903" s="190"/>
      <c r="I1903" s="192"/>
    </row>
    <row r="1904" spans="1:9" ht="15">
      <c r="A1904" s="190"/>
      <c r="I1904" s="192"/>
    </row>
    <row r="1905" spans="1:9" ht="15">
      <c r="A1905" s="190"/>
      <c r="I1905" s="192"/>
    </row>
    <row r="1906" spans="1:9" ht="15">
      <c r="A1906" s="190"/>
      <c r="I1906" s="192"/>
    </row>
    <row r="1907" spans="1:9" ht="15">
      <c r="A1907" s="190"/>
      <c r="I1907" s="192"/>
    </row>
    <row r="1908" spans="1:9" ht="15">
      <c r="A1908" s="190"/>
      <c r="I1908" s="192"/>
    </row>
    <row r="1909" spans="1:9" ht="15">
      <c r="A1909" s="190"/>
      <c r="I1909" s="192"/>
    </row>
    <row r="1910" spans="1:9" ht="15">
      <c r="A1910" s="190"/>
      <c r="I1910" s="192"/>
    </row>
    <row r="1911" spans="1:9" ht="15">
      <c r="A1911" s="190"/>
      <c r="I1911" s="192"/>
    </row>
    <row r="1912" spans="1:9" ht="15">
      <c r="A1912" s="190"/>
      <c r="I1912" s="192"/>
    </row>
    <row r="1913" spans="1:9" ht="15">
      <c r="A1913" s="190"/>
      <c r="I1913" s="192"/>
    </row>
    <row r="1914" spans="1:9" ht="15">
      <c r="A1914" s="190"/>
      <c r="I1914" s="192"/>
    </row>
    <row r="1915" spans="1:9" ht="15">
      <c r="A1915" s="190"/>
      <c r="I1915" s="192"/>
    </row>
    <row r="1916" spans="1:9" ht="15">
      <c r="A1916" s="190"/>
      <c r="I1916" s="192"/>
    </row>
    <row r="1917" spans="1:9" ht="15">
      <c r="A1917" s="190"/>
      <c r="I1917" s="192"/>
    </row>
    <row r="1918" spans="1:9" ht="15">
      <c r="A1918" s="190"/>
      <c r="I1918" s="192"/>
    </row>
    <row r="1919" spans="1:9" ht="15">
      <c r="A1919" s="190"/>
      <c r="I1919" s="192"/>
    </row>
    <row r="1920" spans="1:9" ht="15">
      <c r="A1920" s="190"/>
      <c r="I1920" s="192"/>
    </row>
    <row r="1921" spans="1:9" ht="15">
      <c r="A1921" s="190"/>
      <c r="I1921" s="192"/>
    </row>
    <row r="1922" spans="1:9" ht="15">
      <c r="A1922" s="190"/>
      <c r="I1922" s="192"/>
    </row>
    <row r="1923" spans="1:9" ht="15">
      <c r="A1923" s="190"/>
      <c r="I1923" s="192"/>
    </row>
    <row r="1924" spans="1:9" ht="15">
      <c r="A1924" s="190"/>
      <c r="I1924" s="192"/>
    </row>
    <row r="1925" spans="1:9" ht="15">
      <c r="A1925" s="190"/>
      <c r="I1925" s="192"/>
    </row>
    <row r="1926" spans="1:9" ht="15">
      <c r="A1926" s="190"/>
      <c r="I1926" s="192"/>
    </row>
    <row r="1927" spans="1:9" ht="15">
      <c r="A1927" s="190"/>
      <c r="I1927" s="192"/>
    </row>
    <row r="1928" spans="1:9" ht="15">
      <c r="A1928" s="190"/>
      <c r="I1928" s="192"/>
    </row>
    <row r="1929" spans="1:9" ht="15">
      <c r="A1929" s="190"/>
      <c r="I1929" s="192"/>
    </row>
    <row r="1930" spans="1:9" ht="15">
      <c r="A1930" s="190"/>
      <c r="I1930" s="192"/>
    </row>
    <row r="1931" spans="1:9" ht="15">
      <c r="A1931" s="190"/>
      <c r="I1931" s="192"/>
    </row>
    <row r="1932" spans="1:9" ht="15">
      <c r="A1932" s="190"/>
      <c r="I1932" s="192"/>
    </row>
    <row r="1933" spans="1:9" ht="15">
      <c r="A1933" s="190"/>
      <c r="I1933" s="192"/>
    </row>
    <row r="1934" spans="1:9" ht="15">
      <c r="A1934" s="190"/>
      <c r="I1934" s="192"/>
    </row>
    <row r="1935" spans="1:9" ht="15">
      <c r="A1935" s="190"/>
      <c r="I1935" s="192"/>
    </row>
    <row r="1936" spans="1:9" ht="15">
      <c r="A1936" s="190"/>
      <c r="I1936" s="192"/>
    </row>
    <row r="1937" spans="1:9" ht="15">
      <c r="A1937" s="190"/>
      <c r="I1937" s="192"/>
    </row>
    <row r="1938" spans="1:9" ht="15">
      <c r="A1938" s="190"/>
      <c r="I1938" s="192"/>
    </row>
    <row r="1939" spans="1:9" ht="15">
      <c r="A1939" s="190"/>
      <c r="I1939" s="192"/>
    </row>
    <row r="1940" spans="1:9" ht="15">
      <c r="A1940" s="190"/>
      <c r="I1940" s="192"/>
    </row>
    <row r="1941" spans="1:9" ht="15">
      <c r="A1941" s="190"/>
      <c r="I1941" s="192"/>
    </row>
    <row r="1942" spans="1:9" ht="15">
      <c r="A1942" s="190"/>
      <c r="I1942" s="192"/>
    </row>
    <row r="1943" spans="1:9" ht="15">
      <c r="A1943" s="190"/>
      <c r="I1943" s="192"/>
    </row>
    <row r="1944" spans="1:9" ht="15">
      <c r="A1944" s="190"/>
      <c r="I1944" s="192"/>
    </row>
    <row r="1945" spans="1:9" ht="15">
      <c r="A1945" s="190"/>
      <c r="I1945" s="192"/>
    </row>
    <row r="1946" spans="1:9" ht="15">
      <c r="A1946" s="190"/>
      <c r="I1946" s="192"/>
    </row>
    <row r="1947" spans="1:9" ht="15">
      <c r="A1947" s="190"/>
      <c r="I1947" s="192"/>
    </row>
    <row r="1948" spans="1:9" ht="15">
      <c r="A1948" s="190"/>
      <c r="I1948" s="192"/>
    </row>
    <row r="1949" spans="1:9" ht="15">
      <c r="A1949" s="190"/>
      <c r="I1949" s="192"/>
    </row>
    <row r="1950" spans="1:9" ht="15">
      <c r="A1950" s="190"/>
      <c r="I1950" s="192"/>
    </row>
    <row r="1951" spans="1:9" ht="15">
      <c r="A1951" s="190"/>
      <c r="I1951" s="192"/>
    </row>
    <row r="1952" spans="1:9" ht="15">
      <c r="A1952" s="190"/>
      <c r="I1952" s="192"/>
    </row>
    <row r="1953" spans="1:9" ht="15">
      <c r="A1953" s="190"/>
      <c r="I1953" s="192"/>
    </row>
    <row r="1954" spans="1:9" ht="15">
      <c r="A1954" s="190"/>
      <c r="I1954" s="192"/>
    </row>
    <row r="1955" spans="1:9" ht="15">
      <c r="A1955" s="190"/>
      <c r="I1955" s="192"/>
    </row>
    <row r="1956" spans="1:9" ht="15">
      <c r="A1956" s="190"/>
      <c r="I1956" s="192"/>
    </row>
    <row r="1957" spans="1:9" ht="15">
      <c r="A1957" s="190"/>
      <c r="I1957" s="192"/>
    </row>
    <row r="1958" spans="1:9" ht="15">
      <c r="A1958" s="190"/>
      <c r="I1958" s="192"/>
    </row>
    <row r="1959" spans="1:9" ht="15">
      <c r="A1959" s="190"/>
      <c r="I1959" s="192"/>
    </row>
    <row r="1960" spans="1:9" ht="15">
      <c r="A1960" s="190"/>
      <c r="I1960" s="192"/>
    </row>
    <row r="1961" spans="1:9" ht="15">
      <c r="A1961" s="190"/>
      <c r="I1961" s="192"/>
    </row>
    <row r="1962" spans="1:9" ht="15">
      <c r="A1962" s="190"/>
      <c r="I1962" s="192"/>
    </row>
    <row r="1963" spans="1:9" ht="15">
      <c r="A1963" s="190"/>
      <c r="I1963" s="192"/>
    </row>
    <row r="1964" spans="1:9" ht="15">
      <c r="A1964" s="190"/>
      <c r="I1964" s="192"/>
    </row>
    <row r="1965" spans="1:9" ht="15">
      <c r="A1965" s="190"/>
      <c r="I1965" s="192"/>
    </row>
    <row r="1966" spans="1:9" ht="15">
      <c r="A1966" s="190"/>
      <c r="I1966" s="192"/>
    </row>
    <row r="1967" spans="1:9" ht="15">
      <c r="A1967" s="190"/>
      <c r="I1967" s="192"/>
    </row>
    <row r="1968" spans="1:9" ht="15">
      <c r="A1968" s="190"/>
      <c r="I1968" s="192"/>
    </row>
    <row r="1969" spans="1:9" ht="15">
      <c r="A1969" s="190"/>
      <c r="I1969" s="192"/>
    </row>
    <row r="1970" spans="1:9" ht="15">
      <c r="A1970" s="190"/>
      <c r="I1970" s="192"/>
    </row>
    <row r="1971" spans="1:9" ht="15">
      <c r="A1971" s="190"/>
      <c r="I1971" s="192"/>
    </row>
    <row r="1972" spans="1:9" ht="15">
      <c r="A1972" s="190"/>
      <c r="I1972" s="192"/>
    </row>
    <row r="1973" spans="1:9" ht="15">
      <c r="A1973" s="190"/>
      <c r="I1973" s="192"/>
    </row>
    <row r="1974" spans="1:9" ht="15">
      <c r="A1974" s="190"/>
      <c r="I1974" s="192"/>
    </row>
    <row r="1975" spans="1:9" ht="15">
      <c r="A1975" s="190"/>
      <c r="I1975" s="192"/>
    </row>
    <row r="1976" spans="1:9" ht="15">
      <c r="A1976" s="190"/>
      <c r="I1976" s="192"/>
    </row>
    <row r="1977" spans="1:9" ht="15">
      <c r="A1977" s="190"/>
      <c r="I1977" s="192"/>
    </row>
    <row r="1978" spans="1:9" ht="15">
      <c r="A1978" s="190"/>
      <c r="I1978" s="192"/>
    </row>
    <row r="1979" spans="1:9" ht="15">
      <c r="A1979" s="190"/>
      <c r="I1979" s="192"/>
    </row>
    <row r="1980" spans="1:9" ht="15">
      <c r="A1980" s="190"/>
      <c r="I1980" s="192"/>
    </row>
    <row r="1981" spans="1:9" ht="15">
      <c r="A1981" s="190"/>
      <c r="I1981" s="192"/>
    </row>
    <row r="1982" spans="1:9" ht="15">
      <c r="A1982" s="190"/>
      <c r="I1982" s="192"/>
    </row>
    <row r="1983" spans="1:9" ht="15">
      <c r="A1983" s="190"/>
      <c r="I1983" s="192"/>
    </row>
    <row r="1984" spans="1:9" ht="15">
      <c r="A1984" s="190"/>
      <c r="I1984" s="192"/>
    </row>
    <row r="1985" spans="1:9" ht="15">
      <c r="A1985" s="190"/>
      <c r="I1985" s="192"/>
    </row>
    <row r="1986" spans="1:9" ht="15">
      <c r="A1986" s="190"/>
      <c r="I1986" s="192"/>
    </row>
    <row r="1987" spans="1:9" ht="15">
      <c r="A1987" s="190"/>
      <c r="I1987" s="192"/>
    </row>
    <row r="1988" spans="1:9" ht="15">
      <c r="A1988" s="190"/>
      <c r="I1988" s="192"/>
    </row>
    <row r="1989" spans="1:9" ht="15">
      <c r="A1989" s="190"/>
      <c r="I1989" s="192"/>
    </row>
    <row r="1990" spans="1:9" ht="15">
      <c r="A1990" s="190"/>
      <c r="I1990" s="192"/>
    </row>
    <row r="1991" spans="1:9" ht="15">
      <c r="A1991" s="190"/>
      <c r="I1991" s="192"/>
    </row>
    <row r="1992" spans="1:9" ht="15">
      <c r="A1992" s="190"/>
      <c r="I1992" s="192"/>
    </row>
    <row r="1993" spans="1:9" ht="15">
      <c r="A1993" s="190"/>
      <c r="I1993" s="192"/>
    </row>
    <row r="1994" spans="1:9" ht="15">
      <c r="A1994" s="190"/>
      <c r="I1994" s="192"/>
    </row>
    <row r="1995" spans="1:9" ht="15">
      <c r="A1995" s="190"/>
      <c r="I1995" s="192"/>
    </row>
    <row r="1996" spans="1:9" ht="15">
      <c r="A1996" s="190"/>
      <c r="I1996" s="192"/>
    </row>
    <row r="1997" spans="1:9" ht="15">
      <c r="A1997" s="190"/>
      <c r="I1997" s="192"/>
    </row>
    <row r="1998" spans="1:9" ht="15">
      <c r="A1998" s="190"/>
      <c r="I1998" s="192"/>
    </row>
    <row r="1999" spans="1:9" ht="15">
      <c r="A1999" s="190"/>
      <c r="I1999" s="192"/>
    </row>
    <row r="2000" spans="1:9" ht="15">
      <c r="A2000" s="190"/>
      <c r="I2000" s="192"/>
    </row>
    <row r="2001" spans="1:9" ht="15">
      <c r="A2001" s="190"/>
      <c r="I2001" s="192"/>
    </row>
    <row r="2002" spans="1:9" ht="15">
      <c r="A2002" s="190"/>
      <c r="I2002" s="192"/>
    </row>
    <row r="2003" spans="1:9" ht="15">
      <c r="A2003" s="190"/>
      <c r="I2003" s="192"/>
    </row>
    <row r="2004" spans="1:9" ht="15">
      <c r="A2004" s="190"/>
      <c r="I2004" s="192"/>
    </row>
    <row r="2005" spans="1:9" ht="15">
      <c r="A2005" s="190"/>
      <c r="I2005" s="192"/>
    </row>
    <row r="2006" spans="1:9" ht="15">
      <c r="A2006" s="190"/>
      <c r="I2006" s="192"/>
    </row>
    <row r="2007" spans="1:9" ht="15">
      <c r="A2007" s="190"/>
      <c r="I2007" s="192"/>
    </row>
    <row r="2008" spans="1:9" ht="15">
      <c r="A2008" s="190"/>
      <c r="I2008" s="192"/>
    </row>
    <row r="2009" spans="1:9" ht="15">
      <c r="A2009" s="190"/>
      <c r="I2009" s="192"/>
    </row>
    <row r="2010" spans="1:9" ht="15">
      <c r="A2010" s="190"/>
      <c r="I2010" s="192"/>
    </row>
    <row r="2011" spans="1:9" ht="15">
      <c r="A2011" s="190"/>
      <c r="I2011" s="192"/>
    </row>
    <row r="2012" spans="1:9" ht="15">
      <c r="A2012" s="190"/>
      <c r="I2012" s="192"/>
    </row>
    <row r="2013" spans="1:9" ht="15">
      <c r="A2013" s="190"/>
      <c r="I2013" s="192"/>
    </row>
    <row r="2014" spans="1:9" ht="15">
      <c r="A2014" s="190"/>
      <c r="I2014" s="192"/>
    </row>
    <row r="2015" spans="1:9" ht="15">
      <c r="A2015" s="190"/>
      <c r="I2015" s="192"/>
    </row>
    <row r="2016" spans="1:9" ht="15">
      <c r="A2016" s="190"/>
      <c r="I2016" s="192"/>
    </row>
    <row r="2017" spans="1:9" ht="15">
      <c r="A2017" s="190"/>
      <c r="I2017" s="192"/>
    </row>
    <row r="2018" spans="1:9" ht="15">
      <c r="A2018" s="190"/>
      <c r="I2018" s="192"/>
    </row>
    <row r="2019" spans="1:9" ht="15">
      <c r="A2019" s="190"/>
      <c r="I2019" s="192"/>
    </row>
    <row r="2020" spans="1:9" ht="15">
      <c r="A2020" s="190"/>
      <c r="I2020" s="192"/>
    </row>
    <row r="2021" spans="1:9" ht="15">
      <c r="A2021" s="190"/>
      <c r="I2021" s="192"/>
    </row>
    <row r="2022" spans="1:9" ht="15">
      <c r="A2022" s="190"/>
      <c r="I2022" s="192"/>
    </row>
    <row r="2023" spans="1:9" ht="15">
      <c r="A2023" s="190"/>
      <c r="I2023" s="192"/>
    </row>
    <row r="2024" spans="1:9" ht="15">
      <c r="A2024" s="190"/>
      <c r="I2024" s="192"/>
    </row>
    <row r="2025" spans="1:9" ht="15">
      <c r="A2025" s="190"/>
      <c r="I2025" s="192"/>
    </row>
    <row r="2026" spans="1:9" ht="15">
      <c r="A2026" s="190"/>
      <c r="I2026" s="192"/>
    </row>
    <row r="2027" spans="1:9" ht="15">
      <c r="A2027" s="190"/>
      <c r="I2027" s="192"/>
    </row>
    <row r="2028" spans="1:9" ht="15">
      <c r="A2028" s="190"/>
      <c r="I2028" s="192"/>
    </row>
    <row r="2029" spans="1:9" ht="15">
      <c r="A2029" s="190"/>
      <c r="I2029" s="192"/>
    </row>
    <row r="2030" spans="1:9" ht="15">
      <c r="A2030" s="190"/>
      <c r="I2030" s="192"/>
    </row>
    <row r="2031" spans="1:9" ht="15">
      <c r="A2031" s="190"/>
      <c r="I2031" s="192"/>
    </row>
    <row r="2032" spans="1:9" ht="15">
      <c r="A2032" s="190"/>
      <c r="I2032" s="192"/>
    </row>
    <row r="2033" spans="1:9" ht="15">
      <c r="A2033" s="190"/>
      <c r="I2033" s="192"/>
    </row>
    <row r="2034" spans="1:9" ht="15">
      <c r="A2034" s="190"/>
      <c r="I2034" s="192"/>
    </row>
    <row r="2035" spans="1:9" ht="15">
      <c r="A2035" s="190"/>
      <c r="I2035" s="192"/>
    </row>
    <row r="2036" spans="1:9" ht="15">
      <c r="A2036" s="190"/>
      <c r="I2036" s="192"/>
    </row>
    <row r="2037" spans="1:9" ht="15">
      <c r="A2037" s="190"/>
      <c r="I2037" s="192"/>
    </row>
    <row r="2038" spans="1:9" ht="15">
      <c r="A2038" s="190"/>
      <c r="I2038" s="192"/>
    </row>
    <row r="2039" spans="1:9" ht="15">
      <c r="A2039" s="190"/>
      <c r="I2039" s="192"/>
    </row>
    <row r="2040" spans="1:9" ht="15">
      <c r="A2040" s="190"/>
      <c r="I2040" s="192"/>
    </row>
    <row r="2041" spans="1:9" ht="15">
      <c r="A2041" s="190"/>
      <c r="I2041" s="192"/>
    </row>
    <row r="2042" spans="1:9" ht="15">
      <c r="A2042" s="190"/>
      <c r="I2042" s="192"/>
    </row>
    <row r="2043" spans="1:9" ht="15">
      <c r="A2043" s="190"/>
      <c r="I2043" s="192"/>
    </row>
    <row r="2044" spans="1:9" ht="15">
      <c r="A2044" s="190"/>
      <c r="I2044" s="192"/>
    </row>
    <row r="2045" spans="1:9" ht="15">
      <c r="A2045" s="190"/>
      <c r="I2045" s="192"/>
    </row>
    <row r="2046" spans="1:9" ht="15">
      <c r="A2046" s="190"/>
      <c r="I2046" s="192"/>
    </row>
    <row r="2047" spans="1:9" ht="15">
      <c r="A2047" s="190"/>
      <c r="I2047" s="192"/>
    </row>
    <row r="2048" spans="1:9" ht="15">
      <c r="A2048" s="190"/>
      <c r="I2048" s="192"/>
    </row>
    <row r="2049" spans="1:9" ht="15">
      <c r="A2049" s="190"/>
      <c r="I2049" s="192"/>
    </row>
    <row r="2050" spans="1:9" ht="15">
      <c r="A2050" s="190"/>
      <c r="I2050" s="192"/>
    </row>
    <row r="2051" spans="1:9" ht="15">
      <c r="A2051" s="190"/>
      <c r="I2051" s="192"/>
    </row>
    <row r="2052" spans="1:9" ht="15">
      <c r="A2052" s="190"/>
      <c r="I2052" s="192"/>
    </row>
    <row r="2053" spans="1:9" ht="15">
      <c r="A2053" s="190"/>
      <c r="I2053" s="192"/>
    </row>
    <row r="2054" spans="1:9" ht="15">
      <c r="A2054" s="190"/>
      <c r="I2054" s="192"/>
    </row>
    <row r="2055" spans="1:9" ht="15">
      <c r="A2055" s="190"/>
      <c r="I2055" s="192"/>
    </row>
    <row r="2056" spans="1:9" ht="15">
      <c r="A2056" s="190"/>
      <c r="I2056" s="192"/>
    </row>
    <row r="2057" spans="1:9" ht="15">
      <c r="A2057" s="190"/>
      <c r="I2057" s="192"/>
    </row>
    <row r="2058" spans="1:9" ht="15">
      <c r="A2058" s="190"/>
      <c r="I2058" s="192"/>
    </row>
    <row r="2059" spans="1:9" ht="15">
      <c r="A2059" s="190"/>
      <c r="I2059" s="192"/>
    </row>
    <row r="2060" spans="1:9" ht="15">
      <c r="A2060" s="190"/>
      <c r="I2060" s="192"/>
    </row>
    <row r="2061" spans="1:9" ht="15">
      <c r="A2061" s="190"/>
      <c r="I2061" s="192"/>
    </row>
    <row r="2062" spans="1:9" ht="15">
      <c r="A2062" s="190"/>
      <c r="I2062" s="192"/>
    </row>
    <row r="2063" spans="1:9" ht="15">
      <c r="A2063" s="190"/>
      <c r="I2063" s="192"/>
    </row>
    <row r="2064" spans="1:9" ht="15">
      <c r="A2064" s="190"/>
      <c r="I2064" s="192"/>
    </row>
    <row r="2065" spans="1:9" ht="15">
      <c r="A2065" s="190"/>
      <c r="I2065" s="192"/>
    </row>
    <row r="2066" spans="1:9" ht="15">
      <c r="A2066" s="190"/>
      <c r="I2066" s="192"/>
    </row>
    <row r="2067" spans="1:9" ht="15">
      <c r="A2067" s="190"/>
      <c r="I2067" s="192"/>
    </row>
    <row r="2068" spans="1:9" ht="15">
      <c r="A2068" s="190"/>
      <c r="I2068" s="192"/>
    </row>
    <row r="2069" spans="1:9" ht="15">
      <c r="A2069" s="190"/>
      <c r="I2069" s="192"/>
    </row>
    <row r="2070" spans="1:9" ht="15">
      <c r="A2070" s="190"/>
      <c r="I2070" s="192"/>
    </row>
    <row r="2071" spans="1:9" ht="15">
      <c r="A2071" s="190"/>
      <c r="I2071" s="192"/>
    </row>
    <row r="2072" spans="1:9" ht="15">
      <c r="A2072" s="190"/>
      <c r="I2072" s="192"/>
    </row>
    <row r="2073" spans="1:9" ht="15">
      <c r="A2073" s="190"/>
      <c r="I2073" s="192"/>
    </row>
    <row r="2074" spans="1:9" ht="15">
      <c r="A2074" s="190"/>
      <c r="I2074" s="192"/>
    </row>
    <row r="2075" spans="1:9" ht="15">
      <c r="A2075" s="190"/>
      <c r="I2075" s="192"/>
    </row>
    <row r="2076" spans="1:9" ht="15">
      <c r="A2076" s="190"/>
      <c r="I2076" s="192"/>
    </row>
    <row r="2077" spans="1:9" ht="15">
      <c r="A2077" s="190"/>
      <c r="I2077" s="192"/>
    </row>
    <row r="2078" spans="1:9" ht="15">
      <c r="A2078" s="190"/>
      <c r="I2078" s="192"/>
    </row>
    <row r="2079" spans="1:9" ht="15">
      <c r="A2079" s="190"/>
      <c r="I2079" s="192"/>
    </row>
    <row r="2080" spans="1:9" ht="15">
      <c r="A2080" s="190"/>
      <c r="I2080" s="192"/>
    </row>
    <row r="2081" spans="1:9" ht="15">
      <c r="A2081" s="190"/>
      <c r="I2081" s="192"/>
    </row>
    <row r="2082" spans="1:9" ht="15">
      <c r="A2082" s="190"/>
      <c r="I2082" s="192"/>
    </row>
    <row r="2083" spans="1:9" ht="15">
      <c r="A2083" s="190"/>
      <c r="I2083" s="192"/>
    </row>
    <row r="2084" spans="1:9" ht="15">
      <c r="A2084" s="190"/>
      <c r="I2084" s="192"/>
    </row>
    <row r="2085" spans="1:9" ht="15">
      <c r="A2085" s="190"/>
      <c r="I2085" s="192"/>
    </row>
    <row r="2086" spans="1:9" ht="15">
      <c r="A2086" s="190"/>
      <c r="I2086" s="192"/>
    </row>
    <row r="2087" spans="1:9" ht="15">
      <c r="A2087" s="190"/>
      <c r="I2087" s="192"/>
    </row>
    <row r="2088" spans="1:9" ht="15">
      <c r="A2088" s="190"/>
      <c r="I2088" s="192"/>
    </row>
    <row r="2089" spans="1:9" ht="15">
      <c r="A2089" s="190"/>
      <c r="I2089" s="192"/>
    </row>
    <row r="2090" spans="1:9" ht="15">
      <c r="A2090" s="190"/>
      <c r="I2090" s="192"/>
    </row>
    <row r="2091" spans="1:9" ht="15">
      <c r="A2091" s="190"/>
      <c r="I2091" s="192"/>
    </row>
    <row r="2092" spans="1:9" ht="15">
      <c r="A2092" s="190"/>
      <c r="I2092" s="192"/>
    </row>
    <row r="2093" spans="1:9" ht="15">
      <c r="A2093" s="190"/>
      <c r="I2093" s="192"/>
    </row>
    <row r="2094" spans="1:9" ht="15">
      <c r="A2094" s="190"/>
      <c r="I2094" s="192"/>
    </row>
    <row r="2095" spans="1:9" ht="15">
      <c r="A2095" s="190"/>
      <c r="I2095" s="192"/>
    </row>
    <row r="2096" spans="1:9" ht="15">
      <c r="A2096" s="190"/>
      <c r="I2096" s="192"/>
    </row>
    <row r="2097" spans="1:9" ht="15">
      <c r="A2097" s="190"/>
      <c r="I2097" s="192"/>
    </row>
    <row r="2098" spans="1:9" ht="15">
      <c r="A2098" s="190"/>
      <c r="I2098" s="192"/>
    </row>
    <row r="2099" spans="1:9" ht="15">
      <c r="A2099" s="190"/>
      <c r="I2099" s="192"/>
    </row>
    <row r="2100" spans="1:9" ht="15">
      <c r="A2100" s="190"/>
      <c r="I2100" s="192"/>
    </row>
    <row r="2101" spans="1:9" ht="15">
      <c r="A2101" s="190"/>
      <c r="I2101" s="192"/>
    </row>
    <row r="2102" spans="1:9" ht="15">
      <c r="A2102" s="190"/>
      <c r="I2102" s="192"/>
    </row>
    <row r="2103" spans="1:9" ht="15">
      <c r="A2103" s="190"/>
      <c r="I2103" s="192"/>
    </row>
    <row r="2104" spans="1:9" ht="15">
      <c r="A2104" s="190"/>
      <c r="I2104" s="192"/>
    </row>
    <row r="2105" spans="1:9" ht="15">
      <c r="A2105" s="190"/>
      <c r="I2105" s="192"/>
    </row>
    <row r="2106" spans="1:9" ht="15">
      <c r="A2106" s="190"/>
      <c r="I2106" s="192"/>
    </row>
    <row r="2107" spans="1:9" ht="15">
      <c r="A2107" s="190"/>
      <c r="I2107" s="192"/>
    </row>
    <row r="2108" spans="1:9" ht="15">
      <c r="A2108" s="190"/>
      <c r="I2108" s="192"/>
    </row>
    <row r="2109" spans="1:9" ht="15">
      <c r="A2109" s="190"/>
      <c r="I2109" s="192"/>
    </row>
    <row r="2110" spans="1:9" ht="15">
      <c r="A2110" s="190"/>
      <c r="I2110" s="192"/>
    </row>
    <row r="2111" spans="1:9" ht="15">
      <c r="A2111" s="190"/>
      <c r="I2111" s="192"/>
    </row>
    <row r="2112" spans="1:9" ht="15">
      <c r="A2112" s="190"/>
      <c r="I2112" s="192"/>
    </row>
    <row r="2113" spans="1:9" ht="15">
      <c r="A2113" s="190"/>
      <c r="I2113" s="192"/>
    </row>
    <row r="2114" spans="1:9" ht="15">
      <c r="A2114" s="190"/>
      <c r="I2114" s="192"/>
    </row>
    <row r="2115" spans="1:9" ht="15">
      <c r="A2115" s="190"/>
      <c r="I2115" s="192"/>
    </row>
    <row r="2116" spans="1:9" ht="15">
      <c r="A2116" s="190"/>
      <c r="I2116" s="192"/>
    </row>
    <row r="2117" spans="1:9" ht="15">
      <c r="A2117" s="190"/>
      <c r="I2117" s="192"/>
    </row>
    <row r="2118" spans="1:9" ht="15">
      <c r="A2118" s="190"/>
      <c r="I2118" s="192"/>
    </row>
    <row r="2119" spans="1:9" ht="15">
      <c r="A2119" s="190"/>
      <c r="I2119" s="192"/>
    </row>
    <row r="2120" spans="1:9" ht="15">
      <c r="A2120" s="190"/>
      <c r="I2120" s="192"/>
    </row>
    <row r="2121" spans="1:9" ht="15">
      <c r="A2121" s="190"/>
      <c r="I2121" s="192"/>
    </row>
    <row r="2122" spans="1:9" ht="15">
      <c r="A2122" s="190"/>
      <c r="I2122" s="192"/>
    </row>
    <row r="2123" spans="1:9" ht="15">
      <c r="A2123" s="190"/>
      <c r="I2123" s="192"/>
    </row>
    <row r="2124" spans="1:9" ht="15">
      <c r="A2124" s="190"/>
      <c r="I2124" s="192"/>
    </row>
    <row r="2125" spans="1:9" ht="15">
      <c r="A2125" s="190"/>
      <c r="I2125" s="192"/>
    </row>
    <row r="2126" spans="1:9" ht="15">
      <c r="A2126" s="190"/>
      <c r="I2126" s="192"/>
    </row>
    <row r="2127" spans="1:9" ht="15">
      <c r="A2127" s="190"/>
      <c r="I2127" s="192"/>
    </row>
    <row r="2128" spans="1:9" ht="15">
      <c r="A2128" s="190"/>
      <c r="I2128" s="192"/>
    </row>
    <row r="2129" spans="1:9" ht="15">
      <c r="A2129" s="190"/>
      <c r="I2129" s="192"/>
    </row>
    <row r="2130" spans="1:9" ht="15">
      <c r="A2130" s="190"/>
      <c r="I2130" s="192"/>
    </row>
    <row r="2131" spans="1:9" ht="15">
      <c r="A2131" s="190"/>
      <c r="I2131" s="192"/>
    </row>
    <row r="2132" spans="1:9" ht="15">
      <c r="A2132" s="190"/>
      <c r="I2132" s="192"/>
    </row>
    <row r="2133" spans="1:9" ht="15">
      <c r="A2133" s="190"/>
      <c r="I2133" s="192"/>
    </row>
    <row r="2134" spans="1:9" ht="15">
      <c r="A2134" s="190"/>
      <c r="I2134" s="192"/>
    </row>
    <row r="2135" spans="1:9" ht="15">
      <c r="A2135" s="190"/>
      <c r="I2135" s="192"/>
    </row>
    <row r="2136" spans="1:9" ht="15">
      <c r="A2136" s="190"/>
      <c r="I2136" s="192"/>
    </row>
    <row r="2137" spans="1:9" ht="15">
      <c r="A2137" s="190"/>
      <c r="I2137" s="192"/>
    </row>
    <row r="2138" spans="1:9" ht="15">
      <c r="A2138" s="190"/>
      <c r="I2138" s="192"/>
    </row>
    <row r="2139" spans="1:9" ht="15">
      <c r="A2139" s="190"/>
      <c r="I2139" s="192"/>
    </row>
    <row r="2140" spans="1:9" ht="15">
      <c r="A2140" s="190"/>
      <c r="I2140" s="192"/>
    </row>
    <row r="2141" spans="1:9" ht="15">
      <c r="A2141" s="190"/>
      <c r="I2141" s="192"/>
    </row>
    <row r="2142" spans="1:9" ht="15">
      <c r="A2142" s="190"/>
      <c r="I2142" s="192"/>
    </row>
    <row r="2143" spans="1:9" ht="15">
      <c r="A2143" s="190"/>
      <c r="I2143" s="192"/>
    </row>
    <row r="2144" spans="1:9" ht="15">
      <c r="A2144" s="190"/>
      <c r="I2144" s="192"/>
    </row>
    <row r="2145" spans="1:9" ht="15">
      <c r="A2145" s="190"/>
      <c r="I2145" s="192"/>
    </row>
    <row r="2146" spans="1:9" ht="15">
      <c r="A2146" s="190"/>
      <c r="I2146" s="192"/>
    </row>
    <row r="2147" spans="1:9" ht="15">
      <c r="A2147" s="190"/>
      <c r="I2147" s="192"/>
    </row>
    <row r="2148" spans="1:9" ht="15">
      <c r="A2148" s="190"/>
      <c r="I2148" s="192"/>
    </row>
    <row r="2149" spans="1:9" ht="15">
      <c r="A2149" s="190"/>
      <c r="I2149" s="192"/>
    </row>
    <row r="2150" spans="1:9" ht="15">
      <c r="A2150" s="190"/>
      <c r="I2150" s="192"/>
    </row>
    <row r="2151" spans="1:9" ht="15">
      <c r="A2151" s="190"/>
      <c r="I2151" s="192"/>
    </row>
    <row r="2152" spans="1:9" ht="15">
      <c r="A2152" s="190"/>
      <c r="I2152" s="192"/>
    </row>
    <row r="2153" spans="1:9" ht="15">
      <c r="A2153" s="190"/>
      <c r="I2153" s="192"/>
    </row>
    <row r="2154" spans="1:9" ht="15">
      <c r="A2154" s="190"/>
      <c r="I2154" s="192"/>
    </row>
    <row r="2155" spans="1:9" ht="15">
      <c r="A2155" s="190"/>
      <c r="I2155" s="192"/>
    </row>
    <row r="2156" spans="1:9" ht="15">
      <c r="A2156" s="190"/>
      <c r="I2156" s="192"/>
    </row>
    <row r="2157" spans="1:9" ht="15">
      <c r="A2157" s="190"/>
      <c r="I2157" s="192"/>
    </row>
    <row r="2158" spans="1:9" ht="15">
      <c r="A2158" s="190"/>
      <c r="I2158" s="192"/>
    </row>
    <row r="2159" spans="1:9" ht="15">
      <c r="A2159" s="190"/>
      <c r="I2159" s="192"/>
    </row>
    <row r="2160" spans="1:9" ht="15">
      <c r="A2160" s="190"/>
      <c r="I2160" s="192"/>
    </row>
    <row r="2161" spans="1:9" ht="15">
      <c r="A2161" s="190"/>
      <c r="I2161" s="192"/>
    </row>
    <row r="2162" spans="1:9" ht="15">
      <c r="A2162" s="190"/>
      <c r="I2162" s="192"/>
    </row>
    <row r="2163" spans="1:9" ht="15">
      <c r="A2163" s="190"/>
      <c r="I2163" s="192"/>
    </row>
    <row r="2164" spans="1:9" ht="15">
      <c r="A2164" s="190"/>
      <c r="I2164" s="192"/>
    </row>
    <row r="2165" spans="1:9" ht="15">
      <c r="A2165" s="190"/>
      <c r="I2165" s="192"/>
    </row>
    <row r="2166" spans="1:9" ht="15">
      <c r="A2166" s="190"/>
      <c r="I2166" s="192"/>
    </row>
    <row r="2167" spans="1:9" ht="15">
      <c r="A2167" s="190"/>
      <c r="I2167" s="192"/>
    </row>
    <row r="2168" spans="1:9" ht="15">
      <c r="A2168" s="190"/>
      <c r="I2168" s="192"/>
    </row>
    <row r="2169" spans="1:9" ht="15">
      <c r="A2169" s="190"/>
      <c r="I2169" s="192"/>
    </row>
    <row r="2170" spans="1:9" ht="15">
      <c r="A2170" s="190"/>
      <c r="I2170" s="192"/>
    </row>
    <row r="2171" spans="1:9" ht="15">
      <c r="A2171" s="190"/>
      <c r="I2171" s="192"/>
    </row>
    <row r="2172" spans="1:9" ht="15">
      <c r="A2172" s="190"/>
      <c r="I2172" s="192"/>
    </row>
    <row r="2173" spans="1:9" ht="15">
      <c r="A2173" s="190"/>
      <c r="I2173" s="192"/>
    </row>
    <row r="2174" spans="1:9" ht="15">
      <c r="A2174" s="190"/>
      <c r="I2174" s="192"/>
    </row>
    <row r="2175" spans="1:9" ht="15">
      <c r="A2175" s="190"/>
      <c r="I2175" s="192"/>
    </row>
    <row r="2176" spans="1:9" ht="15">
      <c r="A2176" s="190"/>
      <c r="I2176" s="192"/>
    </row>
    <row r="2177" spans="1:9" ht="15">
      <c r="A2177" s="190"/>
      <c r="I2177" s="192"/>
    </row>
    <row r="2178" spans="1:9" ht="15">
      <c r="A2178" s="190"/>
      <c r="I2178" s="192"/>
    </row>
    <row r="2179" spans="1:9" ht="15">
      <c r="A2179" s="190"/>
      <c r="I2179" s="192"/>
    </row>
    <row r="2180" spans="1:9" ht="15">
      <c r="A2180" s="190"/>
      <c r="I2180" s="192"/>
    </row>
    <row r="2181" spans="1:9" ht="15">
      <c r="A2181" s="190"/>
      <c r="I2181" s="192"/>
    </row>
    <row r="2182" spans="1:9" ht="15">
      <c r="A2182" s="190"/>
      <c r="I2182" s="192"/>
    </row>
    <row r="2183" spans="1:9" ht="15">
      <c r="A2183" s="190"/>
      <c r="I2183" s="192"/>
    </row>
    <row r="2184" spans="1:9" ht="15">
      <c r="A2184" s="190"/>
      <c r="I2184" s="192"/>
    </row>
    <row r="2185" spans="1:9" ht="15">
      <c r="A2185" s="190"/>
      <c r="I2185" s="192"/>
    </row>
    <row r="2186" spans="1:9" ht="15">
      <c r="A2186" s="190"/>
      <c r="I2186" s="192"/>
    </row>
    <row r="2187" spans="1:9" ht="15">
      <c r="A2187" s="190"/>
      <c r="I2187" s="192"/>
    </row>
    <row r="2188" spans="1:9" ht="15">
      <c r="A2188" s="190"/>
      <c r="I2188" s="192"/>
    </row>
    <row r="2189" spans="1:9" ht="15">
      <c r="A2189" s="190"/>
      <c r="I2189" s="192"/>
    </row>
    <row r="2190" spans="1:9" ht="15">
      <c r="A2190" s="190"/>
      <c r="I2190" s="192"/>
    </row>
    <row r="2191" spans="1:9" ht="15">
      <c r="A2191" s="190"/>
      <c r="I2191" s="192"/>
    </row>
    <row r="2192" spans="1:9" ht="15">
      <c r="A2192" s="190"/>
      <c r="I2192" s="192"/>
    </row>
    <row r="2193" spans="1:9" ht="15">
      <c r="A2193" s="190"/>
      <c r="I2193" s="192"/>
    </row>
    <row r="2194" spans="1:9" ht="15">
      <c r="A2194" s="190"/>
      <c r="I2194" s="192"/>
    </row>
    <row r="2195" spans="1:9" ht="15">
      <c r="A2195" s="190"/>
      <c r="I2195" s="192"/>
    </row>
    <row r="2196" spans="1:9" ht="15">
      <c r="A2196" s="190"/>
      <c r="I2196" s="192"/>
    </row>
    <row r="2197" spans="1:9" ht="15">
      <c r="A2197" s="190"/>
      <c r="I2197" s="192"/>
    </row>
    <row r="2198" spans="1:9" ht="15">
      <c r="A2198" s="190"/>
      <c r="I2198" s="192"/>
    </row>
    <row r="2199" spans="1:9" ht="15">
      <c r="A2199" s="190"/>
      <c r="I2199" s="192"/>
    </row>
    <row r="2200" spans="1:9" ht="15">
      <c r="A2200" s="190"/>
      <c r="I2200" s="192"/>
    </row>
    <row r="2201" spans="1:9" ht="15">
      <c r="A2201" s="190"/>
      <c r="I2201" s="192"/>
    </row>
    <row r="2202" spans="1:9" ht="15">
      <c r="A2202" s="190"/>
      <c r="I2202" s="192"/>
    </row>
    <row r="2203" spans="1:9" ht="15">
      <c r="A2203" s="190"/>
      <c r="I2203" s="192"/>
    </row>
    <row r="2204" spans="1:9" ht="15">
      <c r="A2204" s="190"/>
      <c r="I2204" s="192"/>
    </row>
    <row r="2205" spans="1:9" ht="15">
      <c r="A2205" s="190"/>
      <c r="I2205" s="192"/>
    </row>
    <row r="2206" spans="1:9" ht="15">
      <c r="A2206" s="190"/>
      <c r="I2206" s="192"/>
    </row>
    <row r="2207" spans="1:9" ht="15">
      <c r="A2207" s="190"/>
      <c r="I2207" s="192"/>
    </row>
    <row r="2208" spans="1:9" ht="15">
      <c r="A2208" s="190"/>
      <c r="I2208" s="192"/>
    </row>
    <row r="2209" spans="1:9" ht="15">
      <c r="A2209" s="190"/>
      <c r="I2209" s="192"/>
    </row>
    <row r="2210" spans="1:9" ht="15">
      <c r="A2210" s="190"/>
      <c r="I2210" s="192"/>
    </row>
    <row r="2211" spans="1:9" ht="15">
      <c r="A2211" s="190"/>
      <c r="I2211" s="192"/>
    </row>
    <row r="2212" spans="1:9" ht="15">
      <c r="A2212" s="190"/>
      <c r="I2212" s="192"/>
    </row>
    <row r="2213" spans="1:9" ht="15">
      <c r="A2213" s="190"/>
      <c r="I2213" s="192"/>
    </row>
    <row r="2214" spans="1:9" ht="15">
      <c r="A2214" s="190"/>
      <c r="I2214" s="192"/>
    </row>
    <row r="2215" spans="1:9" ht="15">
      <c r="A2215" s="190"/>
      <c r="I2215" s="192"/>
    </row>
    <row r="2216" spans="1:9" ht="15">
      <c r="A2216" s="190"/>
      <c r="I2216" s="192"/>
    </row>
    <row r="2217" spans="1:9" ht="15">
      <c r="A2217" s="190"/>
      <c r="I2217" s="192"/>
    </row>
    <row r="2218" spans="1:9" ht="15">
      <c r="A2218" s="190"/>
      <c r="I2218" s="192"/>
    </row>
    <row r="2219" spans="1:9" ht="15">
      <c r="A2219" s="190"/>
      <c r="I2219" s="192"/>
    </row>
    <row r="2220" spans="1:9" ht="15">
      <c r="A2220" s="190"/>
      <c r="I2220" s="192"/>
    </row>
    <row r="2221" spans="1:9" ht="15">
      <c r="A2221" s="190"/>
      <c r="I2221" s="192"/>
    </row>
    <row r="2222" spans="1:9" ht="15">
      <c r="A2222" s="190"/>
      <c r="I2222" s="192"/>
    </row>
    <row r="2223" spans="1:9" ht="15">
      <c r="A2223" s="190"/>
      <c r="I2223" s="192"/>
    </row>
    <row r="2224" spans="1:9" ht="15">
      <c r="A2224" s="190"/>
      <c r="I2224" s="192"/>
    </row>
    <row r="2225" spans="1:9" ht="15">
      <c r="A2225" s="190"/>
      <c r="I2225" s="192"/>
    </row>
    <row r="2226" spans="1:9" ht="15">
      <c r="A2226" s="190"/>
      <c r="I2226" s="192"/>
    </row>
    <row r="2227" spans="1:9" ht="15">
      <c r="A2227" s="190"/>
      <c r="I2227" s="192"/>
    </row>
    <row r="2228" spans="1:9" ht="15">
      <c r="A2228" s="190"/>
      <c r="I2228" s="192"/>
    </row>
    <row r="2229" spans="1:9" ht="15">
      <c r="A2229" s="190"/>
      <c r="I2229" s="192"/>
    </row>
    <row r="2230" spans="1:9" ht="15">
      <c r="A2230" s="190"/>
      <c r="I2230" s="192"/>
    </row>
    <row r="2231" spans="1:9" ht="15">
      <c r="A2231" s="190"/>
      <c r="I2231" s="192"/>
    </row>
    <row r="2232" spans="1:9" ht="15">
      <c r="A2232" s="190"/>
      <c r="I2232" s="192"/>
    </row>
    <row r="2233" spans="1:9" ht="15">
      <c r="A2233" s="190"/>
      <c r="I2233" s="192"/>
    </row>
    <row r="2234" spans="1:9" ht="15">
      <c r="A2234" s="190"/>
      <c r="I2234" s="192"/>
    </row>
    <row r="2235" spans="1:9" ht="15">
      <c r="A2235" s="190"/>
      <c r="I2235" s="192"/>
    </row>
    <row r="2236" spans="1:9" ht="15">
      <c r="A2236" s="190"/>
      <c r="I2236" s="192"/>
    </row>
    <row r="2237" spans="1:9" ht="15">
      <c r="A2237" s="190"/>
      <c r="I2237" s="192"/>
    </row>
    <row r="2238" spans="1:9" ht="15">
      <c r="A2238" s="190"/>
      <c r="I2238" s="192"/>
    </row>
    <row r="2239" spans="1:9" ht="15">
      <c r="A2239" s="190"/>
      <c r="I2239" s="192"/>
    </row>
    <row r="2240" spans="1:9" ht="15">
      <c r="A2240" s="190"/>
      <c r="I2240" s="192"/>
    </row>
    <row r="2241" spans="1:9" ht="15">
      <c r="A2241" s="190"/>
      <c r="I2241" s="192"/>
    </row>
    <row r="2242" spans="1:9" ht="15">
      <c r="A2242" s="190"/>
      <c r="I2242" s="192"/>
    </row>
    <row r="2243" spans="1:9" ht="15">
      <c r="A2243" s="190"/>
      <c r="I2243" s="192"/>
    </row>
    <row r="2244" spans="1:9" ht="15">
      <c r="A2244" s="190"/>
      <c r="I2244" s="192"/>
    </row>
    <row r="2245" spans="1:9" ht="15">
      <c r="A2245" s="190"/>
      <c r="I2245" s="192"/>
    </row>
    <row r="2246" spans="1:9" ht="15">
      <c r="A2246" s="190"/>
      <c r="I2246" s="192"/>
    </row>
    <row r="2247" spans="1:9" ht="15">
      <c r="A2247" s="190"/>
      <c r="I2247" s="192"/>
    </row>
    <row r="2248" spans="1:9" ht="15">
      <c r="A2248" s="190"/>
      <c r="I2248" s="192"/>
    </row>
    <row r="2249" spans="1:9" ht="15">
      <c r="A2249" s="190"/>
      <c r="I2249" s="192"/>
    </row>
    <row r="2250" spans="1:9" ht="15">
      <c r="A2250" s="190"/>
      <c r="I2250" s="192"/>
    </row>
    <row r="2251" spans="1:9" ht="15">
      <c r="A2251" s="190"/>
      <c r="I2251" s="192"/>
    </row>
    <row r="2252" spans="1:9" ht="15">
      <c r="A2252" s="190"/>
      <c r="I2252" s="192"/>
    </row>
    <row r="2253" spans="1:9" ht="15">
      <c r="A2253" s="190"/>
      <c r="I2253" s="192"/>
    </row>
    <row r="2254" spans="1:9" ht="15">
      <c r="A2254" s="190"/>
      <c r="I2254" s="192"/>
    </row>
    <row r="2255" spans="1:9" ht="15">
      <c r="A2255" s="190"/>
      <c r="I2255" s="192"/>
    </row>
    <row r="2256" spans="1:9" ht="15">
      <c r="A2256" s="190"/>
      <c r="I2256" s="192"/>
    </row>
    <row r="2257" spans="1:9" ht="15">
      <c r="A2257" s="190"/>
      <c r="I2257" s="192"/>
    </row>
    <row r="2258" spans="1:9" ht="15">
      <c r="A2258" s="190"/>
      <c r="I2258" s="192"/>
    </row>
    <row r="2259" spans="1:9" ht="15">
      <c r="A2259" s="190"/>
      <c r="I2259" s="192"/>
    </row>
    <row r="2260" spans="1:9" ht="15">
      <c r="A2260" s="190"/>
      <c r="I2260" s="192"/>
    </row>
    <row r="2261" spans="1:9" ht="15">
      <c r="A2261" s="190"/>
      <c r="I2261" s="192"/>
    </row>
    <row r="2262" spans="1:9" ht="15">
      <c r="A2262" s="190"/>
      <c r="I2262" s="192"/>
    </row>
    <row r="2263" spans="1:9" ht="15">
      <c r="A2263" s="190"/>
      <c r="I2263" s="192"/>
    </row>
    <row r="2264" spans="1:9" ht="15">
      <c r="A2264" s="190"/>
      <c r="I2264" s="192"/>
    </row>
    <row r="2265" spans="1:9" ht="15">
      <c r="A2265" s="190"/>
      <c r="I2265" s="192"/>
    </row>
    <row r="2266" spans="1:9" ht="15">
      <c r="A2266" s="190"/>
      <c r="I2266" s="192"/>
    </row>
    <row r="2267" spans="1:9" ht="15">
      <c r="A2267" s="190"/>
      <c r="I2267" s="192"/>
    </row>
    <row r="2268" spans="1:9" ht="15">
      <c r="A2268" s="190"/>
      <c r="I2268" s="192"/>
    </row>
    <row r="2269" spans="1:9" ht="15">
      <c r="A2269" s="190"/>
      <c r="I2269" s="192"/>
    </row>
    <row r="2270" spans="1:9" ht="15">
      <c r="A2270" s="190"/>
      <c r="I2270" s="192"/>
    </row>
    <row r="2271" spans="1:9" ht="15">
      <c r="A2271" s="190"/>
      <c r="I2271" s="192"/>
    </row>
    <row r="2272" spans="1:9" ht="15">
      <c r="A2272" s="190"/>
      <c r="I2272" s="192"/>
    </row>
    <row r="2273" spans="1:9" ht="15">
      <c r="A2273" s="190"/>
      <c r="I2273" s="192"/>
    </row>
    <row r="2274" spans="1:9" ht="15">
      <c r="A2274" s="190"/>
      <c r="I2274" s="192"/>
    </row>
    <row r="2275" spans="1:9" ht="15">
      <c r="A2275" s="190"/>
      <c r="I2275" s="192"/>
    </row>
    <row r="2276" spans="1:9" ht="15">
      <c r="A2276" s="190"/>
      <c r="I2276" s="192"/>
    </row>
    <row r="2277" spans="1:9" ht="15">
      <c r="A2277" s="190"/>
      <c r="I2277" s="192"/>
    </row>
    <row r="2278" spans="1:9" ht="15">
      <c r="A2278" s="190"/>
      <c r="I2278" s="192"/>
    </row>
    <row r="2279" spans="1:9" ht="15">
      <c r="A2279" s="190"/>
      <c r="I2279" s="192"/>
    </row>
    <row r="2280" spans="1:9" ht="15">
      <c r="A2280" s="190"/>
      <c r="I2280" s="192"/>
    </row>
    <row r="2281" spans="1:9" ht="15">
      <c r="A2281" s="190"/>
      <c r="I2281" s="192"/>
    </row>
    <row r="2282" spans="1:9" ht="15">
      <c r="A2282" s="190"/>
      <c r="I2282" s="192"/>
    </row>
    <row r="2283" spans="1:9" ht="15">
      <c r="A2283" s="190"/>
      <c r="I2283" s="192"/>
    </row>
    <row r="2284" spans="1:9" ht="15">
      <c r="A2284" s="190"/>
      <c r="I2284" s="192"/>
    </row>
    <row r="2285" spans="1:9" ht="15">
      <c r="A2285" s="190"/>
      <c r="I2285" s="192"/>
    </row>
    <row r="2286" spans="1:9" ht="15">
      <c r="A2286" s="190"/>
      <c r="I2286" s="192"/>
    </row>
    <row r="2287" spans="1:9" ht="15">
      <c r="A2287" s="190"/>
      <c r="I2287" s="192"/>
    </row>
    <row r="2288" spans="1:9" ht="15">
      <c r="A2288" s="190"/>
      <c r="I2288" s="192"/>
    </row>
    <row r="2289" spans="1:9" ht="15">
      <c r="A2289" s="190"/>
      <c r="I2289" s="192"/>
    </row>
    <row r="2290" spans="1:9" ht="15">
      <c r="A2290" s="190"/>
      <c r="I2290" s="192"/>
    </row>
    <row r="2291" spans="1:9" ht="15">
      <c r="A2291" s="190"/>
      <c r="I2291" s="192"/>
    </row>
    <row r="2292" spans="1:9" ht="15">
      <c r="A2292" s="190"/>
      <c r="I2292" s="192"/>
    </row>
    <row r="2293" spans="1:9" ht="15">
      <c r="A2293" s="190"/>
      <c r="I2293" s="192"/>
    </row>
    <row r="2294" spans="1:9" ht="15">
      <c r="A2294" s="190"/>
      <c r="I2294" s="192"/>
    </row>
    <row r="2295" spans="1:9" ht="15">
      <c r="A2295" s="190"/>
      <c r="I2295" s="192"/>
    </row>
    <row r="2296" spans="1:9" ht="15">
      <c r="A2296" s="190"/>
      <c r="I2296" s="192"/>
    </row>
    <row r="2297" spans="1:9" ht="15">
      <c r="A2297" s="190"/>
      <c r="I2297" s="192"/>
    </row>
    <row r="2298" spans="1:9" ht="15">
      <c r="A2298" s="190"/>
      <c r="I2298" s="192"/>
    </row>
    <row r="2299" spans="1:9" ht="15">
      <c r="A2299" s="190"/>
      <c r="I2299" s="192"/>
    </row>
    <row r="2300" spans="1:9" ht="15">
      <c r="A2300" s="190"/>
      <c r="I2300" s="192"/>
    </row>
    <row r="2301" spans="1:9" ht="15">
      <c r="A2301" s="190"/>
      <c r="I2301" s="192"/>
    </row>
    <row r="2302" spans="1:9" ht="15">
      <c r="A2302" s="190"/>
      <c r="I2302" s="192"/>
    </row>
    <row r="2303" spans="1:9" ht="15">
      <c r="A2303" s="190"/>
      <c r="I2303" s="192"/>
    </row>
    <row r="2304" spans="1:9" ht="15">
      <c r="A2304" s="190"/>
      <c r="I2304" s="192"/>
    </row>
    <row r="2305" spans="1:9" ht="15">
      <c r="A2305" s="190"/>
      <c r="I2305" s="192"/>
    </row>
    <row r="2306" spans="1:9" ht="15">
      <c r="A2306" s="190"/>
      <c r="I2306" s="192"/>
    </row>
    <row r="2307" spans="1:9" ht="15">
      <c r="A2307" s="190"/>
      <c r="I2307" s="192"/>
    </row>
    <row r="2308" spans="1:9" ht="15">
      <c r="A2308" s="190"/>
      <c r="I2308" s="192"/>
    </row>
    <row r="2309" spans="1:9" ht="15">
      <c r="A2309" s="190"/>
      <c r="I2309" s="192"/>
    </row>
    <row r="2310" spans="1:9" ht="15">
      <c r="A2310" s="190"/>
      <c r="I2310" s="192"/>
    </row>
    <row r="2311" spans="1:9" ht="15">
      <c r="A2311" s="190"/>
      <c r="I2311" s="192"/>
    </row>
    <row r="2312" spans="1:9" ht="15">
      <c r="A2312" s="190"/>
      <c r="I2312" s="192"/>
    </row>
    <row r="2313" spans="1:9" ht="15">
      <c r="A2313" s="190"/>
      <c r="I2313" s="192"/>
    </row>
    <row r="2314" spans="1:9" ht="15">
      <c r="A2314" s="190"/>
      <c r="I2314" s="192"/>
    </row>
    <row r="2315" spans="1:9" ht="15">
      <c r="A2315" s="190"/>
      <c r="I2315" s="192"/>
    </row>
    <row r="2316" spans="1:9" ht="15">
      <c r="A2316" s="190"/>
      <c r="I2316" s="192"/>
    </row>
    <row r="2317" spans="1:9" ht="15">
      <c r="A2317" s="190"/>
      <c r="I2317" s="192"/>
    </row>
    <row r="2318" spans="1:9" ht="15">
      <c r="A2318" s="190"/>
      <c r="I2318" s="192"/>
    </row>
    <row r="2319" spans="1:9" ht="15">
      <c r="A2319" s="190"/>
      <c r="I2319" s="192"/>
    </row>
    <row r="2320" spans="1:9" ht="15">
      <c r="A2320" s="190"/>
      <c r="I2320" s="192"/>
    </row>
    <row r="2321" spans="1:9" ht="15">
      <c r="A2321" s="190"/>
      <c r="I2321" s="192"/>
    </row>
    <row r="2322" spans="1:9" ht="15">
      <c r="A2322" s="190"/>
      <c r="I2322" s="192"/>
    </row>
    <row r="2323" spans="1:9" ht="15">
      <c r="A2323" s="190"/>
      <c r="I2323" s="192"/>
    </row>
    <row r="2324" spans="1:9" ht="15">
      <c r="A2324" s="190"/>
      <c r="I2324" s="192"/>
    </row>
    <row r="2325" spans="1:9" ht="15">
      <c r="A2325" s="190"/>
      <c r="I2325" s="192"/>
    </row>
    <row r="2326" spans="1:9" ht="15">
      <c r="A2326" s="190"/>
      <c r="I2326" s="192"/>
    </row>
    <row r="2327" spans="1:9" ht="15">
      <c r="A2327" s="190"/>
      <c r="I2327" s="192"/>
    </row>
    <row r="2328" spans="1:9" ht="15">
      <c r="A2328" s="190"/>
      <c r="I2328" s="192"/>
    </row>
    <row r="2329" spans="1:9" ht="15">
      <c r="A2329" s="190"/>
      <c r="I2329" s="192"/>
    </row>
    <row r="2330" spans="1:9" ht="15">
      <c r="A2330" s="190"/>
      <c r="I2330" s="192"/>
    </row>
    <row r="2331" spans="1:9" ht="15">
      <c r="A2331" s="190"/>
      <c r="I2331" s="192"/>
    </row>
    <row r="2332" spans="1:9" ht="15">
      <c r="A2332" s="190"/>
      <c r="I2332" s="192"/>
    </row>
    <row r="2333" spans="1:9" ht="15">
      <c r="A2333" s="190"/>
      <c r="I2333" s="192"/>
    </row>
    <row r="2334" spans="1:9" ht="15">
      <c r="A2334" s="190"/>
      <c r="I2334" s="192"/>
    </row>
    <row r="2335" spans="1:9" ht="15">
      <c r="A2335" s="190"/>
      <c r="I2335" s="192"/>
    </row>
    <row r="2336" spans="1:9" ht="15">
      <c r="A2336" s="190"/>
      <c r="I2336" s="192"/>
    </row>
    <row r="2337" spans="1:9" ht="15">
      <c r="A2337" s="190"/>
      <c r="I2337" s="192"/>
    </row>
    <row r="2338" spans="1:9" ht="15">
      <c r="A2338" s="190"/>
      <c r="I2338" s="192"/>
    </row>
    <row r="2339" spans="1:9" ht="15">
      <c r="A2339" s="190"/>
      <c r="I2339" s="192"/>
    </row>
    <row r="2340" spans="1:9" ht="15">
      <c r="A2340" s="190"/>
      <c r="I2340" s="192"/>
    </row>
    <row r="2341" spans="1:9" ht="15">
      <c r="A2341" s="190"/>
      <c r="I2341" s="192"/>
    </row>
    <row r="2342" spans="1:9" ht="15">
      <c r="A2342" s="190"/>
      <c r="I2342" s="192"/>
    </row>
    <row r="2343" spans="1:9" ht="15">
      <c r="A2343" s="190"/>
      <c r="I2343" s="192"/>
    </row>
    <row r="2344" spans="1:9" ht="15">
      <c r="A2344" s="190"/>
      <c r="I2344" s="192"/>
    </row>
    <row r="2345" spans="1:9" ht="15">
      <c r="A2345" s="190"/>
      <c r="I2345" s="192"/>
    </row>
    <row r="2346" spans="1:9" ht="15">
      <c r="A2346" s="190"/>
      <c r="I2346" s="192"/>
    </row>
    <row r="2347" spans="1:9" ht="15">
      <c r="A2347" s="190"/>
      <c r="I2347" s="192"/>
    </row>
    <row r="2348" spans="1:9" ht="15">
      <c r="A2348" s="190"/>
      <c r="I2348" s="192"/>
    </row>
    <row r="2349" spans="1:9" ht="15">
      <c r="A2349" s="190"/>
      <c r="I2349" s="192"/>
    </row>
    <row r="2350" spans="1:9" ht="15">
      <c r="A2350" s="190"/>
      <c r="I2350" s="192"/>
    </row>
    <row r="2351" spans="1:9" ht="15">
      <c r="A2351" s="190"/>
      <c r="I2351" s="192"/>
    </row>
    <row r="2352" spans="1:9" ht="15">
      <c r="A2352" s="190"/>
      <c r="I2352" s="192"/>
    </row>
    <row r="2353" spans="1:9" ht="15">
      <c r="A2353" s="190"/>
      <c r="I2353" s="192"/>
    </row>
    <row r="2354" spans="1:9" ht="15">
      <c r="A2354" s="190"/>
      <c r="I2354" s="192"/>
    </row>
    <row r="2355" spans="1:9" ht="15">
      <c r="A2355" s="190"/>
      <c r="I2355" s="192"/>
    </row>
    <row r="2356" spans="1:9" ht="15">
      <c r="A2356" s="190"/>
      <c r="I2356" s="192"/>
    </row>
    <row r="2357" spans="1:9" ht="15">
      <c r="A2357" s="190"/>
      <c r="I2357" s="192"/>
    </row>
    <row r="2358" spans="1:9" ht="15">
      <c r="A2358" s="190"/>
      <c r="I2358" s="192"/>
    </row>
    <row r="2359" spans="1:9" ht="15">
      <c r="A2359" s="190"/>
      <c r="I2359" s="192"/>
    </row>
    <row r="2360" spans="1:9" ht="15">
      <c r="A2360" s="190"/>
      <c r="I2360" s="192"/>
    </row>
    <row r="2361" spans="1:9" ht="15">
      <c r="A2361" s="190"/>
      <c r="I2361" s="192"/>
    </row>
    <row r="2362" spans="1:9" ht="15">
      <c r="A2362" s="190"/>
      <c r="I2362" s="192"/>
    </row>
    <row r="2363" spans="1:9" ht="15">
      <c r="A2363" s="190"/>
      <c r="I2363" s="192"/>
    </row>
    <row r="2364" spans="1:9" ht="15">
      <c r="A2364" s="190"/>
      <c r="I2364" s="192"/>
    </row>
    <row r="2365" spans="1:9" ht="15">
      <c r="A2365" s="190"/>
      <c r="I2365" s="192"/>
    </row>
    <row r="2366" spans="1:9" ht="15">
      <c r="A2366" s="190"/>
      <c r="I2366" s="192"/>
    </row>
    <row r="2367" spans="1:9" ht="15">
      <c r="A2367" s="190"/>
      <c r="I2367" s="192"/>
    </row>
    <row r="2368" spans="1:9" ht="15">
      <c r="A2368" s="190"/>
      <c r="I2368" s="192"/>
    </row>
    <row r="2369" spans="1:9" ht="15">
      <c r="A2369" s="190"/>
      <c r="I2369" s="192"/>
    </row>
    <row r="2370" spans="1:9" ht="15">
      <c r="A2370" s="190"/>
      <c r="I2370" s="192"/>
    </row>
    <row r="2371" spans="1:9" ht="15">
      <c r="A2371" s="190"/>
      <c r="I2371" s="192"/>
    </row>
    <row r="2372" spans="1:9" ht="15">
      <c r="A2372" s="190"/>
      <c r="I2372" s="192"/>
    </row>
    <row r="2373" spans="1:9" ht="15">
      <c r="A2373" s="190"/>
      <c r="I2373" s="192"/>
    </row>
    <row r="2374" spans="1:9" ht="15">
      <c r="A2374" s="190"/>
      <c r="I2374" s="192"/>
    </row>
    <row r="2375" spans="1:9" ht="15">
      <c r="A2375" s="190"/>
      <c r="I2375" s="192"/>
    </row>
    <row r="2376" spans="1:9" ht="15">
      <c r="A2376" s="190"/>
      <c r="I2376" s="192"/>
    </row>
    <row r="2377" spans="1:9" ht="15">
      <c r="A2377" s="190"/>
      <c r="I2377" s="192"/>
    </row>
    <row r="2378" spans="1:9" ht="15">
      <c r="A2378" s="190"/>
      <c r="I2378" s="192"/>
    </row>
    <row r="2379" spans="1:9" ht="15">
      <c r="A2379" s="190"/>
      <c r="I2379" s="192"/>
    </row>
    <row r="2380" spans="1:9" ht="15">
      <c r="A2380" s="190"/>
      <c r="I2380" s="192"/>
    </row>
    <row r="2381" spans="1:9" ht="15">
      <c r="A2381" s="190"/>
      <c r="I2381" s="192"/>
    </row>
    <row r="2382" spans="1:9" ht="15">
      <c r="A2382" s="190"/>
      <c r="I2382" s="192"/>
    </row>
    <row r="2383" spans="1:9" ht="15">
      <c r="A2383" s="190"/>
      <c r="I2383" s="192"/>
    </row>
    <row r="2384" spans="1:9" ht="15">
      <c r="A2384" s="190"/>
      <c r="I2384" s="192"/>
    </row>
    <row r="2385" spans="1:9" ht="15">
      <c r="A2385" s="190"/>
      <c r="I2385" s="192"/>
    </row>
    <row r="2386" spans="1:9" ht="15">
      <c r="A2386" s="190"/>
      <c r="I2386" s="192"/>
    </row>
    <row r="2387" spans="1:9" ht="15">
      <c r="A2387" s="190"/>
      <c r="I2387" s="192"/>
    </row>
    <row r="2388" spans="1:9" ht="15">
      <c r="A2388" s="190"/>
      <c r="I2388" s="192"/>
    </row>
    <row r="2389" spans="1:9" ht="15">
      <c r="A2389" s="190"/>
      <c r="I2389" s="192"/>
    </row>
    <row r="2390" spans="1:9" ht="15">
      <c r="A2390" s="190"/>
      <c r="I2390" s="192"/>
    </row>
    <row r="2391" spans="1:9" ht="15">
      <c r="A2391" s="190"/>
      <c r="I2391" s="192"/>
    </row>
    <row r="2392" spans="1:9" ht="15">
      <c r="A2392" s="190"/>
      <c r="I2392" s="192"/>
    </row>
    <row r="2393" spans="1:9" ht="15">
      <c r="A2393" s="190"/>
      <c r="I2393" s="192"/>
    </row>
    <row r="2394" spans="1:9" ht="15">
      <c r="A2394" s="190"/>
      <c r="I2394" s="192"/>
    </row>
    <row r="2395" spans="1:9" ht="15">
      <c r="A2395" s="190"/>
      <c r="I2395" s="192"/>
    </row>
    <row r="2396" spans="1:9" ht="15">
      <c r="A2396" s="190"/>
      <c r="I2396" s="192"/>
    </row>
    <row r="2397" spans="1:9" ht="15">
      <c r="A2397" s="190"/>
      <c r="I2397" s="192"/>
    </row>
    <row r="2398" spans="1:9" ht="15">
      <c r="A2398" s="190"/>
      <c r="I2398" s="192"/>
    </row>
    <row r="2399" spans="1:9" ht="15">
      <c r="A2399" s="190"/>
      <c r="I2399" s="192"/>
    </row>
    <row r="2400" spans="1:9" ht="15">
      <c r="A2400" s="190"/>
      <c r="I2400" s="192"/>
    </row>
    <row r="2401" spans="1:9" ht="15">
      <c r="A2401" s="190"/>
      <c r="I2401" s="192"/>
    </row>
    <row r="2402" spans="1:9" ht="15">
      <c r="A2402" s="190"/>
      <c r="I2402" s="192"/>
    </row>
    <row r="2403" spans="1:9" ht="15">
      <c r="A2403" s="190"/>
      <c r="I2403" s="192"/>
    </row>
    <row r="2404" spans="1:9" ht="15">
      <c r="A2404" s="190"/>
      <c r="I2404" s="192"/>
    </row>
    <row r="2405" spans="1:9" ht="15">
      <c r="A2405" s="190"/>
      <c r="I2405" s="192"/>
    </row>
    <row r="2406" spans="1:9" ht="15">
      <c r="A2406" s="190"/>
      <c r="I2406" s="192"/>
    </row>
    <row r="2407" spans="1:9" ht="15">
      <c r="A2407" s="190"/>
      <c r="I2407" s="192"/>
    </row>
    <row r="2408" spans="1:9" ht="15">
      <c r="A2408" s="190"/>
      <c r="I2408" s="192"/>
    </row>
    <row r="2409" spans="1:9" ht="15">
      <c r="A2409" s="190"/>
      <c r="I2409" s="192"/>
    </row>
    <row r="2410" spans="1:9" ht="15">
      <c r="A2410" s="190"/>
      <c r="I2410" s="192"/>
    </row>
    <row r="2411" spans="1:9" ht="15">
      <c r="A2411" s="190"/>
      <c r="I2411" s="192"/>
    </row>
    <row r="2412" spans="1:9" ht="15">
      <c r="A2412" s="190"/>
      <c r="I2412" s="192"/>
    </row>
    <row r="2413" spans="1:9" ht="15">
      <c r="A2413" s="190"/>
      <c r="I2413" s="192"/>
    </row>
    <row r="2414" spans="1:9" ht="15">
      <c r="A2414" s="190"/>
      <c r="I2414" s="192"/>
    </row>
    <row r="2415" spans="1:9" ht="15">
      <c r="A2415" s="190"/>
      <c r="I2415" s="192"/>
    </row>
    <row r="2416" spans="1:9" ht="15">
      <c r="A2416" s="190"/>
      <c r="I2416" s="192"/>
    </row>
    <row r="2417" spans="1:9" ht="15">
      <c r="A2417" s="190"/>
      <c r="I2417" s="192"/>
    </row>
    <row r="2418" spans="1:9" ht="15">
      <c r="A2418" s="190"/>
      <c r="I2418" s="192"/>
    </row>
    <row r="2419" spans="1:9" ht="15">
      <c r="A2419" s="190"/>
      <c r="I2419" s="192"/>
    </row>
    <row r="2420" spans="1:9" ht="15">
      <c r="A2420" s="190"/>
      <c r="I2420" s="192"/>
    </row>
    <row r="2421" spans="1:9" ht="15">
      <c r="A2421" s="190"/>
      <c r="I2421" s="192"/>
    </row>
    <row r="2422" spans="1:9" ht="15">
      <c r="A2422" s="190"/>
      <c r="I2422" s="192"/>
    </row>
    <row r="2423" spans="1:9" ht="15">
      <c r="A2423" s="190"/>
      <c r="I2423" s="192"/>
    </row>
    <row r="2424" spans="1:9" ht="15">
      <c r="A2424" s="190"/>
      <c r="I2424" s="192"/>
    </row>
    <row r="2425" spans="1:9" ht="15">
      <c r="A2425" s="190"/>
      <c r="I2425" s="192"/>
    </row>
    <row r="2426" spans="1:9" ht="15">
      <c r="A2426" s="190"/>
      <c r="I2426" s="192"/>
    </row>
    <row r="2427" spans="1:9" ht="15">
      <c r="A2427" s="190"/>
      <c r="I2427" s="192"/>
    </row>
    <row r="2428" spans="1:9" ht="15">
      <c r="A2428" s="190"/>
      <c r="I2428" s="192"/>
    </row>
    <row r="2429" spans="1:9" ht="15">
      <c r="A2429" s="190"/>
      <c r="I2429" s="192"/>
    </row>
    <row r="2430" spans="1:9" ht="15">
      <c r="A2430" s="190"/>
      <c r="I2430" s="192"/>
    </row>
    <row r="2431" spans="1:9" ht="15">
      <c r="A2431" s="190"/>
      <c r="I2431" s="192"/>
    </row>
    <row r="2432" spans="1:9" ht="15">
      <c r="A2432" s="190"/>
      <c r="I2432" s="192"/>
    </row>
    <row r="2433" spans="1:9" ht="15">
      <c r="A2433" s="190"/>
      <c r="I2433" s="192"/>
    </row>
    <row r="2434" spans="1:9" ht="15">
      <c r="A2434" s="190"/>
      <c r="I2434" s="192"/>
    </row>
    <row r="2435" spans="1:9" ht="15">
      <c r="A2435" s="190"/>
      <c r="I2435" s="192"/>
    </row>
    <row r="2436" spans="1:9" ht="15">
      <c r="A2436" s="190"/>
      <c r="I2436" s="192"/>
    </row>
    <row r="2437" spans="1:9" ht="15">
      <c r="A2437" s="190"/>
      <c r="I2437" s="192"/>
    </row>
    <row r="2438" spans="1:9" ht="15">
      <c r="A2438" s="190"/>
      <c r="I2438" s="192"/>
    </row>
    <row r="2439" spans="1:9" ht="15">
      <c r="A2439" s="190"/>
      <c r="I2439" s="192"/>
    </row>
    <row r="2440" spans="1:9" ht="15">
      <c r="A2440" s="190"/>
      <c r="I2440" s="192"/>
    </row>
    <row r="2441" spans="1:9" ht="15">
      <c r="A2441" s="190"/>
      <c r="I2441" s="192"/>
    </row>
    <row r="2442" spans="1:9" ht="15">
      <c r="A2442" s="190"/>
      <c r="I2442" s="192"/>
    </row>
    <row r="2443" spans="1:9" ht="15">
      <c r="A2443" s="190"/>
      <c r="I2443" s="192"/>
    </row>
    <row r="2444" spans="1:9" ht="15">
      <c r="A2444" s="190"/>
      <c r="I2444" s="192"/>
    </row>
    <row r="2445" spans="1:9" ht="15">
      <c r="A2445" s="190"/>
      <c r="I2445" s="192"/>
    </row>
    <row r="2446" spans="1:9" ht="15">
      <c r="A2446" s="190"/>
      <c r="I2446" s="192"/>
    </row>
    <row r="2447" spans="1:9" ht="15">
      <c r="A2447" s="190"/>
      <c r="I2447" s="192"/>
    </row>
    <row r="2448" spans="1:9" ht="15">
      <c r="A2448" s="190"/>
      <c r="I2448" s="192"/>
    </row>
    <row r="2449" spans="1:9" ht="15">
      <c r="A2449" s="190"/>
      <c r="I2449" s="192"/>
    </row>
    <row r="2450" spans="1:9" ht="15">
      <c r="A2450" s="190"/>
      <c r="I2450" s="192"/>
    </row>
    <row r="2451" spans="1:9" ht="15">
      <c r="A2451" s="190"/>
      <c r="I2451" s="192"/>
    </row>
    <row r="2452" spans="1:9" ht="15">
      <c r="A2452" s="190"/>
      <c r="I2452" s="192"/>
    </row>
    <row r="2453" spans="1:9" ht="15">
      <c r="A2453" s="190"/>
      <c r="I2453" s="192"/>
    </row>
    <row r="2454" spans="1:9" ht="15">
      <c r="A2454" s="190"/>
      <c r="I2454" s="192"/>
    </row>
    <row r="2455" spans="1:9" ht="15">
      <c r="A2455" s="190"/>
      <c r="I2455" s="192"/>
    </row>
    <row r="2456" spans="1:9" ht="15">
      <c r="A2456" s="190"/>
      <c r="I2456" s="192"/>
    </row>
    <row r="2457" spans="1:9" ht="15">
      <c r="A2457" s="190"/>
      <c r="I2457" s="192"/>
    </row>
    <row r="2458" spans="1:9" ht="15">
      <c r="A2458" s="190"/>
      <c r="I2458" s="192"/>
    </row>
    <row r="2459" spans="1:9" ht="15">
      <c r="A2459" s="190"/>
      <c r="I2459" s="192"/>
    </row>
    <row r="2460" spans="1:9" ht="15">
      <c r="A2460" s="190"/>
      <c r="I2460" s="192"/>
    </row>
    <row r="2461" spans="1:9" ht="15">
      <c r="A2461" s="190"/>
      <c r="I2461" s="192"/>
    </row>
    <row r="2462" spans="1:9" ht="15">
      <c r="A2462" s="190"/>
      <c r="I2462" s="192"/>
    </row>
    <row r="2463" spans="1:9" ht="15">
      <c r="A2463" s="190"/>
      <c r="I2463" s="192"/>
    </row>
    <row r="2464" spans="1:9" ht="15">
      <c r="A2464" s="190"/>
      <c r="I2464" s="192"/>
    </row>
    <row r="2465" spans="1:9" ht="15">
      <c r="A2465" s="190"/>
      <c r="I2465" s="192"/>
    </row>
    <row r="2466" spans="1:9" ht="15">
      <c r="A2466" s="190"/>
      <c r="I2466" s="192"/>
    </row>
    <row r="2467" spans="1:9" ht="15">
      <c r="A2467" s="190"/>
      <c r="I2467" s="192"/>
    </row>
    <row r="2468" spans="1:9" ht="15">
      <c r="A2468" s="190"/>
      <c r="I2468" s="192"/>
    </row>
    <row r="2469" spans="1:9" ht="15">
      <c r="A2469" s="190"/>
      <c r="I2469" s="192"/>
    </row>
    <row r="2470" spans="1:9" ht="15">
      <c r="A2470" s="190"/>
      <c r="I2470" s="192"/>
    </row>
    <row r="2471" spans="1:9" ht="15">
      <c r="A2471" s="190"/>
      <c r="I2471" s="192"/>
    </row>
    <row r="2472" spans="1:9" ht="15">
      <c r="A2472" s="190"/>
      <c r="I2472" s="192"/>
    </row>
    <row r="2473" spans="1:9" ht="15">
      <c r="A2473" s="190"/>
      <c r="I2473" s="192"/>
    </row>
    <row r="2474" spans="1:9" ht="15">
      <c r="A2474" s="190"/>
      <c r="I2474" s="192"/>
    </row>
    <row r="2475" spans="1:9" ht="15">
      <c r="A2475" s="190"/>
      <c r="I2475" s="192"/>
    </row>
    <row r="2476" spans="1:9" ht="15">
      <c r="A2476" s="190"/>
      <c r="I2476" s="192"/>
    </row>
    <row r="2477" spans="1:9" ht="15">
      <c r="A2477" s="190"/>
      <c r="I2477" s="192"/>
    </row>
    <row r="2478" spans="1:9" ht="15">
      <c r="A2478" s="190"/>
      <c r="I2478" s="192"/>
    </row>
    <row r="2479" spans="1:9" ht="15">
      <c r="A2479" s="190"/>
      <c r="I2479" s="192"/>
    </row>
    <row r="2480" spans="1:9" ht="15">
      <c r="A2480" s="190"/>
      <c r="I2480" s="192"/>
    </row>
    <row r="2481" spans="1:9" ht="15">
      <c r="A2481" s="190"/>
      <c r="I2481" s="192"/>
    </row>
    <row r="2482" spans="1:9" ht="15">
      <c r="A2482" s="190"/>
      <c r="I2482" s="192"/>
    </row>
    <row r="2483" spans="1:9" ht="15">
      <c r="A2483" s="190"/>
      <c r="I2483" s="192"/>
    </row>
    <row r="2484" spans="1:9" ht="15">
      <c r="A2484" s="190"/>
      <c r="I2484" s="192"/>
    </row>
    <row r="2485" spans="1:9" ht="15">
      <c r="A2485" s="190"/>
      <c r="I2485" s="192"/>
    </row>
    <row r="2486" spans="1:9" ht="15">
      <c r="A2486" s="190"/>
      <c r="I2486" s="192"/>
    </row>
    <row r="2487" spans="1:9" ht="15">
      <c r="A2487" s="190"/>
      <c r="I2487" s="192"/>
    </row>
    <row r="2488" spans="1:9" ht="15">
      <c r="A2488" s="190"/>
      <c r="I2488" s="192"/>
    </row>
    <row r="2489" spans="1:9" ht="15">
      <c r="A2489" s="190"/>
      <c r="I2489" s="192"/>
    </row>
    <row r="2490" spans="1:9" ht="15">
      <c r="A2490" s="190"/>
      <c r="I2490" s="192"/>
    </row>
    <row r="2491" spans="1:9" ht="15">
      <c r="A2491" s="190"/>
      <c r="I2491" s="192"/>
    </row>
    <row r="2492" spans="1:9" ht="15">
      <c r="A2492" s="190"/>
      <c r="I2492" s="192"/>
    </row>
    <row r="2493" spans="1:9" ht="15">
      <c r="A2493" s="190"/>
      <c r="I2493" s="192"/>
    </row>
    <row r="2494" spans="1:9" ht="15">
      <c r="A2494" s="190"/>
      <c r="I2494" s="192"/>
    </row>
    <row r="2495" spans="1:9" ht="15">
      <c r="A2495" s="190"/>
      <c r="I2495" s="192"/>
    </row>
    <row r="2496" spans="1:9" ht="15">
      <c r="A2496" s="190"/>
      <c r="I2496" s="192"/>
    </row>
    <row r="2497" spans="1:9" ht="15">
      <c r="A2497" s="190"/>
      <c r="I2497" s="192"/>
    </row>
    <row r="2498" spans="1:9" ht="15">
      <c r="A2498" s="190"/>
      <c r="I2498" s="192"/>
    </row>
    <row r="2499" spans="1:9" ht="15">
      <c r="A2499" s="190"/>
      <c r="I2499" s="192"/>
    </row>
    <row r="2500" spans="1:9" ht="15">
      <c r="A2500" s="190"/>
      <c r="I2500" s="192"/>
    </row>
    <row r="2501" spans="1:9" ht="15">
      <c r="A2501" s="190"/>
      <c r="I2501" s="192"/>
    </row>
    <row r="2502" spans="1:9" ht="15">
      <c r="A2502" s="190"/>
      <c r="I2502" s="192"/>
    </row>
    <row r="2503" spans="1:9" ht="15">
      <c r="A2503" s="190"/>
      <c r="I2503" s="192"/>
    </row>
    <row r="2504" spans="1:9" ht="15">
      <c r="A2504" s="190"/>
      <c r="I2504" s="192"/>
    </row>
    <row r="2505" spans="1:9" ht="15">
      <c r="A2505" s="190"/>
      <c r="I2505" s="192"/>
    </row>
    <row r="2506" spans="1:9" ht="15">
      <c r="A2506" s="190"/>
      <c r="I2506" s="192"/>
    </row>
    <row r="2507" spans="1:9" ht="15">
      <c r="A2507" s="190"/>
      <c r="I2507" s="192"/>
    </row>
    <row r="2508" spans="1:9" ht="15">
      <c r="A2508" s="190"/>
      <c r="I2508" s="192"/>
    </row>
    <row r="2509" spans="1:9" ht="15">
      <c r="A2509" s="190"/>
      <c r="I2509" s="192"/>
    </row>
    <row r="2510" spans="1:9" ht="15">
      <c r="A2510" s="190"/>
      <c r="I2510" s="192"/>
    </row>
    <row r="2511" spans="1:9" ht="15">
      <c r="A2511" s="190"/>
      <c r="I2511" s="192"/>
    </row>
    <row r="2512" spans="1:9" ht="15">
      <c r="A2512" s="190"/>
      <c r="I2512" s="192"/>
    </row>
    <row r="2513" spans="1:9" ht="15">
      <c r="A2513" s="190"/>
      <c r="I2513" s="192"/>
    </row>
    <row r="2514" spans="1:9" ht="15">
      <c r="A2514" s="190"/>
      <c r="I2514" s="192"/>
    </row>
    <row r="2515" spans="1:9" ht="15">
      <c r="A2515" s="190"/>
      <c r="I2515" s="192"/>
    </row>
    <row r="2516" spans="1:9" ht="15">
      <c r="A2516" s="190"/>
      <c r="I2516" s="192"/>
    </row>
    <row r="2517" spans="1:9" ht="15">
      <c r="A2517" s="190"/>
      <c r="I2517" s="192"/>
    </row>
    <row r="2518" spans="1:9" ht="15">
      <c r="A2518" s="190"/>
      <c r="I2518" s="192"/>
    </row>
    <row r="2519" spans="1:9" ht="15">
      <c r="A2519" s="190"/>
      <c r="I2519" s="192"/>
    </row>
    <row r="2520" spans="1:9" ht="15">
      <c r="A2520" s="190"/>
      <c r="I2520" s="192"/>
    </row>
    <row r="2521" spans="1:9" ht="15">
      <c r="A2521" s="190"/>
      <c r="I2521" s="192"/>
    </row>
    <row r="2522" spans="1:9" ht="15">
      <c r="A2522" s="190"/>
      <c r="I2522" s="192"/>
    </row>
    <row r="2523" spans="1:9" ht="15">
      <c r="A2523" s="190"/>
      <c r="I2523" s="192"/>
    </row>
    <row r="2524" spans="1:9" ht="15">
      <c r="A2524" s="190"/>
      <c r="I2524" s="192"/>
    </row>
    <row r="2525" spans="1:9" ht="15">
      <c r="A2525" s="190"/>
      <c r="I2525" s="192"/>
    </row>
    <row r="2526" spans="1:9" ht="15">
      <c r="A2526" s="190"/>
      <c r="I2526" s="192"/>
    </row>
    <row r="2527" spans="1:9" ht="15">
      <c r="A2527" s="190"/>
      <c r="I2527" s="192"/>
    </row>
    <row r="2528" spans="1:9" ht="15">
      <c r="A2528" s="190"/>
      <c r="I2528" s="192"/>
    </row>
    <row r="2529" spans="1:9" ht="15">
      <c r="A2529" s="190"/>
      <c r="I2529" s="192"/>
    </row>
    <row r="2530" spans="1:9" ht="15">
      <c r="A2530" s="190"/>
      <c r="I2530" s="192"/>
    </row>
    <row r="2531" spans="1:9" ht="15">
      <c r="A2531" s="190"/>
      <c r="I2531" s="192"/>
    </row>
    <row r="2532" spans="1:9" ht="15">
      <c r="A2532" s="190"/>
      <c r="I2532" s="192"/>
    </row>
    <row r="2533" spans="1:9" ht="15">
      <c r="A2533" s="190"/>
      <c r="I2533" s="192"/>
    </row>
    <row r="2534" spans="1:9" ht="15">
      <c r="A2534" s="190"/>
      <c r="I2534" s="192"/>
    </row>
    <row r="2535" spans="1:9" ht="15">
      <c r="A2535" s="190"/>
      <c r="I2535" s="192"/>
    </row>
    <row r="2536" spans="1:9" ht="15">
      <c r="A2536" s="190"/>
      <c r="I2536" s="192"/>
    </row>
    <row r="2537" spans="1:9" ht="15">
      <c r="A2537" s="190"/>
      <c r="I2537" s="192"/>
    </row>
    <row r="2538" spans="1:9" ht="15">
      <c r="A2538" s="190"/>
      <c r="I2538" s="192"/>
    </row>
    <row r="2539" spans="1:9" ht="15">
      <c r="A2539" s="190"/>
      <c r="I2539" s="192"/>
    </row>
    <row r="2540" spans="1:9" ht="15">
      <c r="A2540" s="190"/>
      <c r="I2540" s="192"/>
    </row>
    <row r="2541" spans="1:9" ht="15">
      <c r="A2541" s="190"/>
      <c r="I2541" s="192"/>
    </row>
    <row r="2542" spans="1:9" ht="15">
      <c r="A2542" s="190"/>
      <c r="I2542" s="192"/>
    </row>
    <row r="2543" spans="1:9" ht="15">
      <c r="A2543" s="190"/>
      <c r="I2543" s="192"/>
    </row>
    <row r="2544" spans="1:9" ht="15">
      <c r="A2544" s="190"/>
      <c r="I2544" s="192"/>
    </row>
    <row r="2545" spans="1:9" ht="15">
      <c r="A2545" s="190"/>
      <c r="I2545" s="192"/>
    </row>
    <row r="2546" spans="1:9" ht="15">
      <c r="A2546" s="190"/>
      <c r="I2546" s="192"/>
    </row>
    <row r="2547" spans="1:9" ht="15">
      <c r="A2547" s="190"/>
      <c r="I2547" s="192"/>
    </row>
    <row r="2548" spans="1:9" ht="15">
      <c r="A2548" s="190"/>
      <c r="I2548" s="192"/>
    </row>
    <row r="2549" spans="1:9" ht="15">
      <c r="A2549" s="190"/>
      <c r="I2549" s="192"/>
    </row>
    <row r="2550" spans="1:9" ht="15">
      <c r="A2550" s="190"/>
      <c r="I2550" s="192"/>
    </row>
    <row r="2551" spans="1:9" ht="15">
      <c r="A2551" s="190"/>
      <c r="I2551" s="192"/>
    </row>
    <row r="2552" spans="1:9" ht="15">
      <c r="A2552" s="190"/>
      <c r="I2552" s="192"/>
    </row>
    <row r="2553" spans="1:9" ht="15">
      <c r="A2553" s="190"/>
      <c r="I2553" s="192"/>
    </row>
    <row r="2554" spans="1:9" ht="15">
      <c r="A2554" s="190"/>
      <c r="I2554" s="192"/>
    </row>
    <row r="2555" spans="1:9" ht="15">
      <c r="A2555" s="190"/>
      <c r="I2555" s="192"/>
    </row>
    <row r="2556" spans="1:9" ht="15">
      <c r="A2556" s="190"/>
      <c r="I2556" s="192"/>
    </row>
    <row r="2557" spans="1:9" ht="15">
      <c r="A2557" s="190"/>
      <c r="I2557" s="192"/>
    </row>
    <row r="2558" spans="1:9" ht="15">
      <c r="A2558" s="190"/>
      <c r="I2558" s="192"/>
    </row>
    <row r="2559" spans="1:9" ht="15">
      <c r="A2559" s="190"/>
      <c r="I2559" s="192"/>
    </row>
    <row r="2560" spans="1:9" ht="15">
      <c r="A2560" s="190"/>
      <c r="I2560" s="192"/>
    </row>
    <row r="2561" spans="1:9" ht="15">
      <c r="A2561" s="190"/>
      <c r="I2561" s="192"/>
    </row>
    <row r="2562" spans="1:9" ht="15">
      <c r="A2562" s="190"/>
      <c r="I2562" s="192"/>
    </row>
    <row r="2563" spans="1:9" ht="15">
      <c r="A2563" s="190"/>
      <c r="I2563" s="192"/>
    </row>
    <row r="2564" spans="1:9" ht="15">
      <c r="A2564" s="190"/>
      <c r="I2564" s="192"/>
    </row>
    <row r="2565" spans="1:9" ht="15">
      <c r="A2565" s="190"/>
      <c r="I2565" s="192"/>
    </row>
    <row r="2566" spans="1:9" ht="15">
      <c r="A2566" s="190"/>
      <c r="I2566" s="192"/>
    </row>
    <row r="2567" spans="1:9" ht="15">
      <c r="A2567" s="190"/>
      <c r="I2567" s="192"/>
    </row>
    <row r="2568" spans="1:9" ht="15">
      <c r="A2568" s="190"/>
      <c r="I2568" s="192"/>
    </row>
    <row r="2569" spans="1:9" ht="15">
      <c r="A2569" s="190"/>
      <c r="I2569" s="192"/>
    </row>
    <row r="2570" spans="1:9" ht="15">
      <c r="A2570" s="190"/>
      <c r="I2570" s="192"/>
    </row>
    <row r="2571" spans="1:9" ht="15">
      <c r="A2571" s="190"/>
      <c r="I2571" s="192"/>
    </row>
    <row r="2572" spans="1:9" ht="15">
      <c r="A2572" s="190"/>
      <c r="I2572" s="192"/>
    </row>
    <row r="2573" spans="1:9" ht="15">
      <c r="A2573" s="190"/>
      <c r="I2573" s="192"/>
    </row>
    <row r="2574" spans="1:9" ht="15">
      <c r="A2574" s="190"/>
      <c r="I2574" s="192"/>
    </row>
    <row r="2575" spans="1:9" ht="15">
      <c r="A2575" s="190"/>
      <c r="I2575" s="192"/>
    </row>
    <row r="2576" spans="1:9" ht="15">
      <c r="A2576" s="190"/>
      <c r="I2576" s="192"/>
    </row>
    <row r="2577" spans="1:9" ht="15">
      <c r="A2577" s="190"/>
      <c r="I2577" s="192"/>
    </row>
    <row r="2578" spans="1:9" ht="15">
      <c r="A2578" s="190"/>
      <c r="I2578" s="192"/>
    </row>
    <row r="2579" spans="1:9" ht="15">
      <c r="A2579" s="190"/>
      <c r="I2579" s="192"/>
    </row>
    <row r="2580" spans="1:9" ht="15">
      <c r="A2580" s="190"/>
      <c r="I2580" s="192"/>
    </row>
    <row r="2581" spans="1:9" ht="15">
      <c r="A2581" s="190"/>
      <c r="I2581" s="192"/>
    </row>
    <row r="2582" spans="1:9" ht="15">
      <c r="A2582" s="190"/>
      <c r="I2582" s="192"/>
    </row>
    <row r="2583" spans="1:9" ht="15">
      <c r="A2583" s="190"/>
      <c r="I2583" s="192"/>
    </row>
    <row r="2584" spans="1:9" ht="15">
      <c r="A2584" s="190"/>
      <c r="I2584" s="192"/>
    </row>
    <row r="2585" spans="1:9" ht="15">
      <c r="A2585" s="190"/>
      <c r="I2585" s="192"/>
    </row>
    <row r="2586" spans="1:9" ht="15">
      <c r="A2586" s="190"/>
      <c r="I2586" s="192"/>
    </row>
    <row r="2587" spans="1:9" ht="15">
      <c r="A2587" s="190"/>
      <c r="I2587" s="192"/>
    </row>
    <row r="2588" spans="1:9" ht="15">
      <c r="A2588" s="190"/>
      <c r="I2588" s="192"/>
    </row>
    <row r="2589" spans="1:9" ht="15">
      <c r="A2589" s="190"/>
      <c r="I2589" s="192"/>
    </row>
    <row r="2590" spans="1:9" ht="15">
      <c r="A2590" s="190"/>
      <c r="I2590" s="192"/>
    </row>
    <row r="2591" spans="1:9" ht="15">
      <c r="A2591" s="190"/>
      <c r="I2591" s="192"/>
    </row>
    <row r="2592" spans="1:9" ht="15">
      <c r="A2592" s="190"/>
      <c r="I2592" s="192"/>
    </row>
    <row r="2593" spans="1:9" ht="15">
      <c r="A2593" s="190"/>
      <c r="I2593" s="192"/>
    </row>
    <row r="2594" spans="1:9" ht="15">
      <c r="A2594" s="190"/>
      <c r="I2594" s="192"/>
    </row>
    <row r="2595" spans="1:9" ht="15">
      <c r="A2595" s="190"/>
      <c r="I2595" s="192"/>
    </row>
    <row r="2596" spans="1:9" ht="15">
      <c r="A2596" s="190"/>
      <c r="I2596" s="192"/>
    </row>
    <row r="2597" spans="1:9" ht="15">
      <c r="A2597" s="190"/>
      <c r="I2597" s="192"/>
    </row>
    <row r="2598" spans="1:9" ht="15">
      <c r="A2598" s="190"/>
      <c r="I2598" s="192"/>
    </row>
    <row r="2599" spans="1:9" ht="15">
      <c r="A2599" s="190"/>
      <c r="I2599" s="192"/>
    </row>
    <row r="2600" spans="1:9" ht="15">
      <c r="A2600" s="190"/>
      <c r="I2600" s="192"/>
    </row>
    <row r="2601" spans="1:9" ht="15">
      <c r="A2601" s="190"/>
      <c r="I2601" s="192"/>
    </row>
    <row r="2602" spans="1:9" ht="15">
      <c r="A2602" s="190"/>
      <c r="I2602" s="192"/>
    </row>
    <row r="2603" spans="1:9" ht="15">
      <c r="A2603" s="190"/>
      <c r="I2603" s="192"/>
    </row>
    <row r="2604" spans="1:9" ht="15">
      <c r="A2604" s="190"/>
      <c r="I2604" s="192"/>
    </row>
    <row r="2605" spans="1:9" ht="15">
      <c r="A2605" s="190"/>
      <c r="I2605" s="192"/>
    </row>
    <row r="2606" spans="1:9" ht="15">
      <c r="A2606" s="190"/>
      <c r="I2606" s="192"/>
    </row>
    <row r="2607" spans="1:9" ht="15">
      <c r="A2607" s="190"/>
      <c r="I2607" s="192"/>
    </row>
    <row r="2608" spans="1:9" ht="15">
      <c r="A2608" s="190"/>
      <c r="I2608" s="192"/>
    </row>
    <row r="2609" spans="1:9" ht="15">
      <c r="A2609" s="190"/>
      <c r="I2609" s="192"/>
    </row>
    <row r="2610" spans="1:9" ht="15">
      <c r="A2610" s="190"/>
      <c r="I2610" s="192"/>
    </row>
    <row r="2611" spans="1:9" ht="15">
      <c r="A2611" s="190"/>
      <c r="I2611" s="192"/>
    </row>
    <row r="2612" spans="1:9" ht="15">
      <c r="A2612" s="190"/>
      <c r="I2612" s="192"/>
    </row>
    <row r="2613" spans="1:9" ht="15">
      <c r="A2613" s="190"/>
      <c r="I2613" s="192"/>
    </row>
    <row r="2614" spans="1:9" ht="15">
      <c r="A2614" s="190"/>
      <c r="I2614" s="192"/>
    </row>
    <row r="2615" spans="1:9" ht="15">
      <c r="A2615" s="190"/>
      <c r="I2615" s="192"/>
    </row>
    <row r="2616" spans="1:9" ht="15">
      <c r="A2616" s="190"/>
      <c r="I2616" s="192"/>
    </row>
    <row r="2617" spans="1:9" ht="15">
      <c r="A2617" s="190"/>
      <c r="I2617" s="192"/>
    </row>
    <row r="2618" spans="1:9" ht="15">
      <c r="A2618" s="190"/>
      <c r="I2618" s="192"/>
    </row>
    <row r="2619" spans="1:9" ht="15">
      <c r="A2619" s="190"/>
      <c r="I2619" s="192"/>
    </row>
    <row r="2620" spans="1:9" ht="15">
      <c r="A2620" s="190"/>
      <c r="I2620" s="192"/>
    </row>
    <row r="2621" spans="1:9" ht="15">
      <c r="A2621" s="190"/>
      <c r="I2621" s="192"/>
    </row>
    <row r="2622" spans="1:9" ht="15">
      <c r="A2622" s="190"/>
      <c r="I2622" s="192"/>
    </row>
    <row r="2623" spans="1:9" ht="15">
      <c r="A2623" s="190"/>
      <c r="I2623" s="192"/>
    </row>
    <row r="2624" spans="1:9" ht="15">
      <c r="A2624" s="190"/>
      <c r="I2624" s="192"/>
    </row>
    <row r="2625" spans="1:9" ht="15">
      <c r="A2625" s="190"/>
      <c r="I2625" s="192"/>
    </row>
    <row r="2626" spans="1:9" ht="15">
      <c r="A2626" s="190"/>
      <c r="I2626" s="192"/>
    </row>
    <row r="2627" spans="1:9" ht="15">
      <c r="A2627" s="190"/>
      <c r="I2627" s="192"/>
    </row>
    <row r="2628" spans="1:9" ht="15">
      <c r="A2628" s="190"/>
      <c r="I2628" s="192"/>
    </row>
    <row r="2629" spans="1:9" ht="15">
      <c r="A2629" s="190"/>
      <c r="I2629" s="192"/>
    </row>
    <row r="2630" spans="1:9" ht="15">
      <c r="A2630" s="190"/>
      <c r="I2630" s="192"/>
    </row>
    <row r="2631" spans="1:9" ht="15">
      <c r="A2631" s="190"/>
      <c r="I2631" s="192"/>
    </row>
    <row r="2632" spans="1:9" ht="15">
      <c r="A2632" s="190"/>
      <c r="I2632" s="192"/>
    </row>
    <row r="2633" spans="1:9" ht="15">
      <c r="A2633" s="190"/>
      <c r="I2633" s="192"/>
    </row>
    <row r="2634" spans="1:9" ht="15">
      <c r="A2634" s="190"/>
      <c r="I2634" s="192"/>
    </row>
    <row r="2635" spans="1:9" ht="15">
      <c r="A2635" s="190"/>
      <c r="I2635" s="192"/>
    </row>
    <row r="2636" spans="1:9" ht="15">
      <c r="A2636" s="190"/>
      <c r="I2636" s="192"/>
    </row>
    <row r="2637" spans="1:9" ht="15">
      <c r="A2637" s="190"/>
      <c r="I2637" s="192"/>
    </row>
    <row r="2638" spans="1:9" ht="15">
      <c r="A2638" s="190"/>
      <c r="I2638" s="192"/>
    </row>
    <row r="2639" spans="1:9" ht="15">
      <c r="A2639" s="190"/>
      <c r="I2639" s="192"/>
    </row>
    <row r="2640" spans="1:9" ht="15">
      <c r="A2640" s="190"/>
      <c r="I2640" s="192"/>
    </row>
    <row r="2641" spans="1:9" ht="15">
      <c r="A2641" s="190"/>
      <c r="I2641" s="192"/>
    </row>
    <row r="2642" spans="1:9" ht="15">
      <c r="A2642" s="190"/>
      <c r="I2642" s="192"/>
    </row>
    <row r="2643" spans="1:9" ht="15">
      <c r="A2643" s="190"/>
      <c r="I2643" s="192"/>
    </row>
    <row r="2644" spans="1:9" ht="15">
      <c r="A2644" s="190"/>
      <c r="I2644" s="192"/>
    </row>
    <row r="2645" spans="1:9" ht="15">
      <c r="A2645" s="190"/>
      <c r="I2645" s="192"/>
    </row>
    <row r="2646" spans="1:9" ht="15">
      <c r="A2646" s="190"/>
      <c r="I2646" s="192"/>
    </row>
    <row r="2647" spans="1:9" ht="15">
      <c r="A2647" s="190"/>
      <c r="I2647" s="192"/>
    </row>
    <row r="2648" spans="1:9" ht="15">
      <c r="A2648" s="190"/>
      <c r="I2648" s="192"/>
    </row>
    <row r="2649" spans="1:9" ht="15">
      <c r="A2649" s="190"/>
      <c r="I2649" s="192"/>
    </row>
    <row r="2650" spans="1:9" ht="15">
      <c r="A2650" s="190"/>
      <c r="I2650" s="192"/>
    </row>
    <row r="2651" spans="1:9" ht="15">
      <c r="A2651" s="190"/>
      <c r="I2651" s="192"/>
    </row>
    <row r="2652" spans="1:9" ht="15">
      <c r="A2652" s="190"/>
      <c r="I2652" s="192"/>
    </row>
    <row r="2653" spans="1:9" ht="15">
      <c r="A2653" s="190"/>
      <c r="I2653" s="192"/>
    </row>
    <row r="2654" spans="1:9" ht="15">
      <c r="A2654" s="190"/>
      <c r="I2654" s="192"/>
    </row>
    <row r="2655" spans="1:9" ht="15">
      <c r="A2655" s="190"/>
      <c r="I2655" s="192"/>
    </row>
    <row r="2656" spans="1:9" ht="15">
      <c r="A2656" s="190"/>
      <c r="I2656" s="192"/>
    </row>
    <row r="2657" spans="1:9" ht="15">
      <c r="A2657" s="190"/>
      <c r="I2657" s="192"/>
    </row>
    <row r="2658" spans="1:9" ht="15">
      <c r="A2658" s="190"/>
      <c r="I2658" s="192"/>
    </row>
    <row r="2659" spans="1:9" ht="15">
      <c r="A2659" s="190"/>
      <c r="I2659" s="192"/>
    </row>
    <row r="2660" spans="1:9" ht="15">
      <c r="A2660" s="190"/>
      <c r="I2660" s="192"/>
    </row>
    <row r="2661" spans="1:9" ht="15">
      <c r="A2661" s="190"/>
      <c r="I2661" s="192"/>
    </row>
    <row r="2662" spans="1:9" ht="15">
      <c r="A2662" s="190"/>
      <c r="I2662" s="192"/>
    </row>
    <row r="2663" spans="1:9" ht="15">
      <c r="A2663" s="190"/>
      <c r="I2663" s="192"/>
    </row>
    <row r="2664" spans="1:9" ht="15">
      <c r="A2664" s="190"/>
      <c r="I2664" s="192"/>
    </row>
    <row r="2665" spans="1:9" ht="15">
      <c r="A2665" s="190"/>
      <c r="I2665" s="192"/>
    </row>
    <row r="2666" spans="1:9" ht="15">
      <c r="A2666" s="190"/>
      <c r="I2666" s="192"/>
    </row>
    <row r="2667" spans="1:9" ht="15">
      <c r="A2667" s="190"/>
      <c r="I2667" s="192"/>
    </row>
    <row r="2668" spans="1:9" ht="15">
      <c r="A2668" s="190"/>
      <c r="I2668" s="192"/>
    </row>
    <row r="2669" spans="1:9" ht="15">
      <c r="A2669" s="190"/>
      <c r="I2669" s="192"/>
    </row>
    <row r="2670" spans="1:9" ht="15">
      <c r="A2670" s="190"/>
      <c r="I2670" s="192"/>
    </row>
    <row r="2671" spans="1:9" ht="15">
      <c r="A2671" s="190"/>
      <c r="I2671" s="192"/>
    </row>
    <row r="2672" spans="1:9" ht="15">
      <c r="A2672" s="190"/>
      <c r="I2672" s="192"/>
    </row>
    <row r="2673" spans="1:9" ht="15">
      <c r="A2673" s="190"/>
      <c r="I2673" s="192"/>
    </row>
    <row r="2674" spans="1:9" ht="15">
      <c r="A2674" s="190"/>
      <c r="I2674" s="192"/>
    </row>
    <row r="2675" spans="1:9" ht="15">
      <c r="A2675" s="190"/>
      <c r="I2675" s="192"/>
    </row>
    <row r="2676" spans="1:9" ht="15">
      <c r="A2676" s="190"/>
      <c r="I2676" s="192"/>
    </row>
    <row r="2677" spans="1:9" ht="15">
      <c r="A2677" s="190"/>
      <c r="I2677" s="192"/>
    </row>
    <row r="2678" spans="1:9" ht="15">
      <c r="A2678" s="190"/>
      <c r="I2678" s="192"/>
    </row>
    <row r="2679" spans="1:9" ht="15">
      <c r="A2679" s="190"/>
      <c r="I2679" s="192"/>
    </row>
    <row r="2680" spans="1:9" ht="15">
      <c r="A2680" s="190"/>
      <c r="I2680" s="192"/>
    </row>
    <row r="2681" spans="1:9" ht="15">
      <c r="A2681" s="190"/>
      <c r="I2681" s="192"/>
    </row>
    <row r="2682" spans="1:9" ht="15">
      <c r="A2682" s="190"/>
      <c r="I2682" s="192"/>
    </row>
    <row r="2683" spans="1:9" ht="15">
      <c r="A2683" s="190"/>
      <c r="I2683" s="192"/>
    </row>
    <row r="2684" spans="1:9" ht="15">
      <c r="A2684" s="190"/>
      <c r="I2684" s="192"/>
    </row>
    <row r="2685" spans="1:9" ht="15">
      <c r="A2685" s="190"/>
      <c r="I2685" s="192"/>
    </row>
    <row r="2686" spans="1:9" ht="15">
      <c r="A2686" s="190"/>
      <c r="I2686" s="192"/>
    </row>
    <row r="2687" spans="1:9" ht="15">
      <c r="A2687" s="190"/>
      <c r="I2687" s="192"/>
    </row>
    <row r="2688" spans="1:9" ht="15">
      <c r="A2688" s="190"/>
      <c r="I2688" s="192"/>
    </row>
    <row r="2689" spans="1:9" ht="15">
      <c r="A2689" s="190"/>
      <c r="I2689" s="192"/>
    </row>
    <row r="2690" spans="1:9" ht="15">
      <c r="A2690" s="190"/>
      <c r="I2690" s="192"/>
    </row>
    <row r="2691" spans="1:9" ht="15">
      <c r="A2691" s="190"/>
      <c r="I2691" s="192"/>
    </row>
    <row r="2692" spans="1:9" ht="15">
      <c r="A2692" s="190"/>
      <c r="I2692" s="192"/>
    </row>
    <row r="2693" spans="1:9" ht="15">
      <c r="A2693" s="190"/>
      <c r="I2693" s="192"/>
    </row>
    <row r="2694" spans="1:9" ht="15">
      <c r="A2694" s="190"/>
      <c r="I2694" s="192"/>
    </row>
    <row r="2695" spans="1:9" ht="15">
      <c r="A2695" s="190"/>
      <c r="I2695" s="192"/>
    </row>
    <row r="2696" spans="1:9" ht="15">
      <c r="A2696" s="190"/>
      <c r="I2696" s="192"/>
    </row>
    <row r="2697" spans="1:9" ht="15">
      <c r="A2697" s="190"/>
      <c r="I2697" s="192"/>
    </row>
    <row r="2698" spans="1:9" ht="15">
      <c r="A2698" s="190"/>
      <c r="I2698" s="192"/>
    </row>
    <row r="2699" spans="1:9" ht="15">
      <c r="A2699" s="190"/>
      <c r="I2699" s="192"/>
    </row>
    <row r="2700" spans="1:9" ht="15">
      <c r="A2700" s="190"/>
      <c r="I2700" s="192"/>
    </row>
    <row r="2701" spans="1:9" ht="15">
      <c r="A2701" s="190"/>
      <c r="I2701" s="192"/>
    </row>
    <row r="2702" spans="1:9" ht="15">
      <c r="A2702" s="190"/>
      <c r="I2702" s="192"/>
    </row>
    <row r="2703" spans="1:9" ht="15">
      <c r="A2703" s="190"/>
      <c r="I2703" s="192"/>
    </row>
    <row r="2704" spans="1:9" ht="15">
      <c r="A2704" s="190"/>
      <c r="I2704" s="192"/>
    </row>
    <row r="2705" spans="1:9" ht="15">
      <c r="A2705" s="190"/>
      <c r="I2705" s="192"/>
    </row>
    <row r="2706" spans="1:9" ht="15">
      <c r="A2706" s="190"/>
      <c r="I2706" s="192"/>
    </row>
    <row r="2707" spans="1:9" ht="15">
      <c r="A2707" s="190"/>
      <c r="I2707" s="192"/>
    </row>
    <row r="2708" spans="1:9" ht="15">
      <c r="A2708" s="190"/>
      <c r="I2708" s="192"/>
    </row>
    <row r="2709" spans="1:9" ht="15">
      <c r="A2709" s="190"/>
      <c r="I2709" s="192"/>
    </row>
    <row r="2710" spans="1:9" ht="15">
      <c r="A2710" s="190"/>
      <c r="I2710" s="192"/>
    </row>
    <row r="2711" spans="1:9" ht="15">
      <c r="A2711" s="190"/>
      <c r="I2711" s="192"/>
    </row>
    <row r="2712" spans="1:9" ht="15">
      <c r="A2712" s="190"/>
      <c r="I2712" s="192"/>
    </row>
    <row r="2713" spans="1:9" ht="15">
      <c r="A2713" s="190"/>
      <c r="I2713" s="192"/>
    </row>
    <row r="2714" spans="1:9" ht="15">
      <c r="A2714" s="190"/>
      <c r="I2714" s="192"/>
    </row>
    <row r="2715" spans="1:9" ht="15">
      <c r="A2715" s="190"/>
      <c r="I2715" s="192"/>
    </row>
    <row r="2716" spans="1:9" ht="15">
      <c r="A2716" s="190"/>
      <c r="I2716" s="192"/>
    </row>
    <row r="2717" spans="1:9" ht="15">
      <c r="A2717" s="190"/>
      <c r="I2717" s="192"/>
    </row>
    <row r="2718" spans="1:9" ht="15">
      <c r="A2718" s="190"/>
      <c r="I2718" s="192"/>
    </row>
    <row r="2719" spans="1:9" ht="15">
      <c r="A2719" s="190"/>
      <c r="I2719" s="192"/>
    </row>
    <row r="2720" spans="1:9" ht="15">
      <c r="A2720" s="190"/>
      <c r="I2720" s="192"/>
    </row>
    <row r="2721" spans="1:9" ht="15">
      <c r="A2721" s="190"/>
      <c r="I2721" s="192"/>
    </row>
    <row r="2722" spans="1:9" ht="15">
      <c r="A2722" s="190"/>
      <c r="I2722" s="192"/>
    </row>
    <row r="2723" spans="1:9" ht="15">
      <c r="A2723" s="190"/>
      <c r="I2723" s="192"/>
    </row>
    <row r="2724" spans="1:9" ht="15">
      <c r="A2724" s="190"/>
      <c r="I2724" s="192"/>
    </row>
    <row r="2725" spans="1:9" ht="15">
      <c r="A2725" s="190"/>
      <c r="I2725" s="192"/>
    </row>
    <row r="2726" spans="1:9" ht="15">
      <c r="A2726" s="190"/>
      <c r="I2726" s="192"/>
    </row>
    <row r="2727" spans="1:9" ht="15">
      <c r="A2727" s="190"/>
      <c r="I2727" s="192"/>
    </row>
    <row r="2728" spans="1:9" ht="15">
      <c r="A2728" s="190"/>
      <c r="I2728" s="192"/>
    </row>
    <row r="2729" spans="1:9" ht="15">
      <c r="A2729" s="190"/>
      <c r="I2729" s="192"/>
    </row>
    <row r="2730" spans="1:9" ht="15">
      <c r="A2730" s="190"/>
      <c r="I2730" s="192"/>
    </row>
    <row r="2731" spans="1:9" ht="15">
      <c r="A2731" s="190"/>
      <c r="I2731" s="192"/>
    </row>
    <row r="2732" spans="1:9" ht="15">
      <c r="A2732" s="190"/>
      <c r="I2732" s="192"/>
    </row>
    <row r="2733" spans="1:9" ht="15">
      <c r="A2733" s="190"/>
      <c r="I2733" s="192"/>
    </row>
    <row r="2734" spans="1:9" ht="15">
      <c r="A2734" s="190"/>
      <c r="I2734" s="192"/>
    </row>
    <row r="2735" spans="1:9" ht="15">
      <c r="A2735" s="190"/>
      <c r="I2735" s="192"/>
    </row>
    <row r="2736" spans="1:9" ht="15">
      <c r="A2736" s="190"/>
      <c r="I2736" s="192"/>
    </row>
    <row r="2737" spans="1:9" ht="15">
      <c r="A2737" s="190"/>
      <c r="I2737" s="192"/>
    </row>
    <row r="2738" spans="1:9" ht="15">
      <c r="A2738" s="190"/>
      <c r="I2738" s="192"/>
    </row>
    <row r="2739" spans="1:9" ht="15">
      <c r="A2739" s="190"/>
      <c r="I2739" s="192"/>
    </row>
    <row r="2740" spans="1:9" ht="15">
      <c r="A2740" s="190"/>
      <c r="I2740" s="192"/>
    </row>
    <row r="2741" spans="1:9" ht="15">
      <c r="A2741" s="190"/>
      <c r="I2741" s="192"/>
    </row>
    <row r="2742" spans="1:9" ht="15">
      <c r="A2742" s="190"/>
      <c r="I2742" s="192"/>
    </row>
    <row r="2743" spans="1:9" ht="15">
      <c r="A2743" s="190"/>
      <c r="I2743" s="192"/>
    </row>
    <row r="2744" spans="1:9" ht="15">
      <c r="A2744" s="190"/>
      <c r="I2744" s="192"/>
    </row>
    <row r="2745" spans="1:9" ht="15">
      <c r="A2745" s="190"/>
      <c r="I2745" s="192"/>
    </row>
    <row r="2746" spans="1:9" ht="15">
      <c r="A2746" s="190"/>
      <c r="I2746" s="192"/>
    </row>
    <row r="2747" spans="1:9" ht="15">
      <c r="A2747" s="190"/>
      <c r="I2747" s="192"/>
    </row>
    <row r="2748" spans="1:9" ht="15">
      <c r="A2748" s="190"/>
      <c r="I2748" s="192"/>
    </row>
    <row r="2749" spans="1:9" ht="15">
      <c r="A2749" s="190"/>
      <c r="I2749" s="192"/>
    </row>
    <row r="2750" spans="1:9" ht="15">
      <c r="A2750" s="190"/>
      <c r="I2750" s="192"/>
    </row>
    <row r="2751" spans="1:9" ht="15">
      <c r="A2751" s="190"/>
      <c r="I2751" s="192"/>
    </row>
    <row r="2752" spans="1:9" ht="15">
      <c r="A2752" s="190"/>
      <c r="I2752" s="192"/>
    </row>
    <row r="2753" spans="1:9" ht="15">
      <c r="A2753" s="190"/>
      <c r="I2753" s="192"/>
    </row>
    <row r="2754" spans="1:9" ht="15">
      <c r="A2754" s="190"/>
      <c r="I2754" s="192"/>
    </row>
    <row r="2755" spans="1:9" ht="15">
      <c r="A2755" s="190"/>
      <c r="I2755" s="192"/>
    </row>
    <row r="2756" spans="1:9" ht="15">
      <c r="A2756" s="190"/>
      <c r="I2756" s="192"/>
    </row>
    <row r="2757" spans="1:9" ht="15">
      <c r="A2757" s="190"/>
      <c r="I2757" s="192"/>
    </row>
    <row r="2758" spans="1:9" ht="15">
      <c r="A2758" s="190"/>
      <c r="I2758" s="192"/>
    </row>
    <row r="2759" spans="1:9" ht="15">
      <c r="A2759" s="190"/>
      <c r="I2759" s="192"/>
    </row>
    <row r="2760" spans="1:9" ht="15">
      <c r="A2760" s="190"/>
      <c r="I2760" s="192"/>
    </row>
    <row r="2761" spans="1:9" ht="15">
      <c r="A2761" s="190"/>
      <c r="I2761" s="192"/>
    </row>
    <row r="2762" spans="1:9" ht="15">
      <c r="A2762" s="190"/>
      <c r="I2762" s="192"/>
    </row>
    <row r="2763" spans="1:9" ht="15">
      <c r="A2763" s="190"/>
      <c r="I2763" s="192"/>
    </row>
    <row r="2764" spans="1:9" ht="15">
      <c r="A2764" s="190"/>
      <c r="I2764" s="192"/>
    </row>
    <row r="2765" spans="1:9" ht="15">
      <c r="A2765" s="190"/>
      <c r="I2765" s="192"/>
    </row>
    <row r="2766" spans="1:9" ht="15">
      <c r="A2766" s="190"/>
      <c r="I2766" s="192"/>
    </row>
    <row r="2767" spans="1:9" ht="15">
      <c r="A2767" s="190"/>
      <c r="I2767" s="192"/>
    </row>
    <row r="2768" spans="1:9" ht="15">
      <c r="A2768" s="190"/>
      <c r="I2768" s="192"/>
    </row>
    <row r="2769" spans="1:9" ht="15">
      <c r="A2769" s="190"/>
      <c r="I2769" s="192"/>
    </row>
    <row r="2770" spans="1:9" ht="15">
      <c r="A2770" s="190"/>
      <c r="I2770" s="192"/>
    </row>
    <row r="2771" spans="1:9" ht="15">
      <c r="A2771" s="190"/>
      <c r="I2771" s="192"/>
    </row>
    <row r="2772" spans="1:9" ht="15">
      <c r="A2772" s="190"/>
      <c r="I2772" s="192"/>
    </row>
    <row r="2773" spans="1:9" ht="15">
      <c r="A2773" s="190"/>
      <c r="I2773" s="192"/>
    </row>
    <row r="2774" spans="1:9" ht="15">
      <c r="A2774" s="190"/>
      <c r="I2774" s="192"/>
    </row>
    <row r="2775" spans="1:9" ht="15">
      <c r="A2775" s="190"/>
      <c r="I2775" s="192"/>
    </row>
    <row r="2776" spans="1:9" ht="15">
      <c r="A2776" s="190"/>
      <c r="I2776" s="192"/>
    </row>
    <row r="2777" spans="1:9" ht="15">
      <c r="A2777" s="190"/>
      <c r="I2777" s="192"/>
    </row>
    <row r="2778" spans="1:9" ht="15">
      <c r="A2778" s="190"/>
      <c r="I2778" s="192"/>
    </row>
    <row r="2779" spans="1:9" ht="15">
      <c r="A2779" s="190"/>
      <c r="I2779" s="192"/>
    </row>
    <row r="2780" spans="1:9" ht="15">
      <c r="A2780" s="190"/>
      <c r="I2780" s="192"/>
    </row>
    <row r="2781" spans="1:9" ht="15">
      <c r="A2781" s="190"/>
      <c r="I2781" s="192"/>
    </row>
    <row r="2782" spans="1:9" ht="15">
      <c r="A2782" s="190"/>
      <c r="I2782" s="192"/>
    </row>
    <row r="2783" spans="1:9" ht="15">
      <c r="A2783" s="190"/>
      <c r="I2783" s="192"/>
    </row>
    <row r="2784" spans="1:9" ht="15">
      <c r="A2784" s="190"/>
      <c r="I2784" s="192"/>
    </row>
    <row r="2785" spans="1:9" ht="15">
      <c r="A2785" s="190"/>
      <c r="I2785" s="192"/>
    </row>
    <row r="2786" spans="1:9" ht="15">
      <c r="A2786" s="190"/>
      <c r="I2786" s="192"/>
    </row>
    <row r="2787" spans="1:9" ht="15">
      <c r="A2787" s="190"/>
      <c r="I2787" s="192"/>
    </row>
    <row r="2788" spans="1:9" ht="15">
      <c r="A2788" s="190"/>
      <c r="I2788" s="192"/>
    </row>
    <row r="2789" spans="1:9" ht="15">
      <c r="A2789" s="190"/>
      <c r="I2789" s="192"/>
    </row>
    <row r="2790" spans="1:9" ht="15">
      <c r="A2790" s="190"/>
      <c r="I2790" s="192"/>
    </row>
    <row r="2791" spans="1:9" ht="15">
      <c r="A2791" s="190"/>
      <c r="I2791" s="192"/>
    </row>
    <row r="2792" spans="1:9" ht="15">
      <c r="A2792" s="190"/>
      <c r="I2792" s="192"/>
    </row>
    <row r="2793" spans="1:9" ht="15">
      <c r="A2793" s="190"/>
      <c r="I2793" s="192"/>
    </row>
    <row r="2794" spans="1:9" ht="15">
      <c r="A2794" s="190"/>
      <c r="I2794" s="192"/>
    </row>
    <row r="2795" spans="1:9" ht="15">
      <c r="A2795" s="190"/>
      <c r="I2795" s="192"/>
    </row>
    <row r="2796" spans="1:9" ht="15">
      <c r="A2796" s="190"/>
      <c r="I2796" s="192"/>
    </row>
    <row r="2797" spans="1:9" ht="15">
      <c r="A2797" s="190"/>
      <c r="I2797" s="192"/>
    </row>
    <row r="2798" spans="1:9" ht="15">
      <c r="A2798" s="190"/>
      <c r="I2798" s="192"/>
    </row>
    <row r="2799" spans="1:9" ht="15">
      <c r="A2799" s="190"/>
      <c r="I2799" s="192"/>
    </row>
    <row r="2800" spans="1:9" ht="15">
      <c r="A2800" s="190"/>
      <c r="I2800" s="192"/>
    </row>
    <row r="2801" spans="1:9" ht="15">
      <c r="A2801" s="190"/>
      <c r="I2801" s="192"/>
    </row>
    <row r="2802" spans="1:9" ht="15">
      <c r="A2802" s="190"/>
      <c r="I2802" s="192"/>
    </row>
    <row r="2803" spans="1:9" ht="15">
      <c r="A2803" s="190"/>
      <c r="I2803" s="192"/>
    </row>
    <row r="2804" spans="1:9" ht="15">
      <c r="A2804" s="190"/>
      <c r="I2804" s="192"/>
    </row>
    <row r="2805" spans="1:9" ht="15">
      <c r="A2805" s="190"/>
      <c r="I2805" s="192"/>
    </row>
    <row r="2806" spans="1:9" ht="15">
      <c r="A2806" s="190"/>
      <c r="I2806" s="192"/>
    </row>
    <row r="2807" spans="1:9" ht="15">
      <c r="A2807" s="190"/>
      <c r="I2807" s="192"/>
    </row>
    <row r="2808" spans="1:9" ht="15">
      <c r="A2808" s="190"/>
      <c r="I2808" s="192"/>
    </row>
    <row r="2809" spans="1:9" ht="15">
      <c r="A2809" s="190"/>
      <c r="I2809" s="192"/>
    </row>
    <row r="2810" spans="1:9" ht="15">
      <c r="A2810" s="190"/>
      <c r="I2810" s="192"/>
    </row>
    <row r="2811" spans="1:9" ht="15">
      <c r="A2811" s="190"/>
      <c r="I2811" s="192"/>
    </row>
    <row r="2812" spans="1:9" ht="15">
      <c r="A2812" s="190"/>
      <c r="I2812" s="192"/>
    </row>
    <row r="2813" spans="1:9" ht="15">
      <c r="A2813" s="190"/>
      <c r="I2813" s="192"/>
    </row>
    <row r="2814" spans="1:9" ht="15">
      <c r="A2814" s="190"/>
      <c r="I2814" s="192"/>
    </row>
    <row r="2815" spans="1:9" ht="15">
      <c r="A2815" s="190"/>
      <c r="I2815" s="192"/>
    </row>
    <row r="2816" spans="1:9" ht="15">
      <c r="A2816" s="190"/>
      <c r="I2816" s="192"/>
    </row>
    <row r="2817" spans="1:9" ht="15">
      <c r="A2817" s="190"/>
      <c r="I2817" s="192"/>
    </row>
    <row r="2818" spans="1:9" ht="15">
      <c r="A2818" s="190"/>
      <c r="I2818" s="192"/>
    </row>
    <row r="2819" spans="1:9" ht="15">
      <c r="A2819" s="190"/>
      <c r="I2819" s="192"/>
    </row>
    <row r="2820" spans="1:9" ht="15">
      <c r="A2820" s="190"/>
      <c r="I2820" s="192"/>
    </row>
    <row r="2821" spans="1:9" ht="15">
      <c r="A2821" s="190"/>
      <c r="I2821" s="192"/>
    </row>
    <row r="2822" spans="1:9" ht="15">
      <c r="A2822" s="190"/>
      <c r="I2822" s="192"/>
    </row>
    <row r="2823" spans="1:9" ht="15">
      <c r="A2823" s="190"/>
      <c r="I2823" s="192"/>
    </row>
    <row r="2824" spans="1:9" ht="15">
      <c r="A2824" s="190"/>
      <c r="I2824" s="192"/>
    </row>
    <row r="2825" spans="1:9" ht="15">
      <c r="A2825" s="190"/>
      <c r="I2825" s="192"/>
    </row>
    <row r="2826" spans="1:9" ht="15">
      <c r="A2826" s="190"/>
      <c r="I2826" s="192"/>
    </row>
    <row r="2827" spans="1:9" ht="15">
      <c r="A2827" s="190"/>
      <c r="I2827" s="192"/>
    </row>
    <row r="2828" spans="1:9" ht="15">
      <c r="A2828" s="190"/>
      <c r="I2828" s="192"/>
    </row>
    <row r="2829" spans="1:9" ht="15">
      <c r="A2829" s="190"/>
      <c r="I2829" s="192"/>
    </row>
    <row r="2830" spans="1:9" ht="15">
      <c r="A2830" s="190"/>
      <c r="I2830" s="192"/>
    </row>
    <row r="2831" spans="1:9" ht="15">
      <c r="A2831" s="190"/>
      <c r="I2831" s="192"/>
    </row>
    <row r="2832" spans="1:9" ht="15">
      <c r="A2832" s="190"/>
      <c r="I2832" s="192"/>
    </row>
    <row r="2833" spans="1:9" ht="15">
      <c r="A2833" s="190"/>
      <c r="I2833" s="192"/>
    </row>
    <row r="2834" spans="1:9" ht="15">
      <c r="A2834" s="190"/>
      <c r="I2834" s="192"/>
    </row>
    <row r="2835" spans="1:9" ht="15">
      <c r="A2835" s="190"/>
      <c r="I2835" s="192"/>
    </row>
    <row r="2836" spans="1:9" ht="15">
      <c r="A2836" s="190"/>
      <c r="I2836" s="192"/>
    </row>
    <row r="2837" spans="1:9" ht="15">
      <c r="A2837" s="190"/>
      <c r="I2837" s="192"/>
    </row>
    <row r="2838" spans="1:9" ht="15">
      <c r="A2838" s="190"/>
      <c r="I2838" s="192"/>
    </row>
    <row r="2839" spans="1:9" ht="15">
      <c r="A2839" s="190"/>
      <c r="I2839" s="192"/>
    </row>
    <row r="2840" spans="1:9" ht="15">
      <c r="A2840" s="190"/>
      <c r="I2840" s="192"/>
    </row>
    <row r="2841" spans="1:9" ht="15">
      <c r="A2841" s="190"/>
      <c r="I2841" s="192"/>
    </row>
    <row r="2842" spans="1:9" ht="15">
      <c r="A2842" s="190"/>
      <c r="I2842" s="192"/>
    </row>
    <row r="2843" spans="1:9" ht="15">
      <c r="A2843" s="190"/>
      <c r="I2843" s="192"/>
    </row>
    <row r="2844" spans="1:9" ht="15">
      <c r="A2844" s="190"/>
      <c r="I2844" s="192"/>
    </row>
    <row r="2845" spans="1:9" ht="15">
      <c r="A2845" s="190"/>
      <c r="I2845" s="192"/>
    </row>
    <row r="2846" spans="1:9" ht="15">
      <c r="A2846" s="190"/>
      <c r="I2846" s="192"/>
    </row>
    <row r="2847" spans="1:9" ht="15">
      <c r="A2847" s="190"/>
      <c r="I2847" s="192"/>
    </row>
    <row r="2848" spans="1:9" ht="15">
      <c r="A2848" s="190"/>
      <c r="I2848" s="192"/>
    </row>
    <row r="2849" spans="1:9" ht="15">
      <c r="A2849" s="190"/>
      <c r="I2849" s="192"/>
    </row>
    <row r="2850" spans="1:9" ht="15">
      <c r="A2850" s="190"/>
      <c r="I2850" s="192"/>
    </row>
    <row r="2851" spans="1:9" ht="15">
      <c r="A2851" s="190"/>
      <c r="I2851" s="192"/>
    </row>
    <row r="2852" spans="1:9" ht="15">
      <c r="A2852" s="190"/>
      <c r="I2852" s="192"/>
    </row>
    <row r="2853" spans="1:9" ht="15">
      <c r="A2853" s="190"/>
      <c r="I2853" s="192"/>
    </row>
    <row r="2854" spans="1:9" ht="15">
      <c r="A2854" s="190"/>
      <c r="I2854" s="192"/>
    </row>
    <row r="2855" spans="1:9" ht="15">
      <c r="A2855" s="190"/>
      <c r="I2855" s="192"/>
    </row>
    <row r="2856" spans="1:9" ht="15">
      <c r="A2856" s="190"/>
      <c r="I2856" s="192"/>
    </row>
    <row r="2857" spans="1:9" ht="15">
      <c r="A2857" s="190"/>
      <c r="I2857" s="192"/>
    </row>
    <row r="2858" spans="1:9" ht="15">
      <c r="A2858" s="190"/>
      <c r="I2858" s="192"/>
    </row>
    <row r="2859" spans="1:9" ht="15">
      <c r="A2859" s="190"/>
      <c r="I2859" s="192"/>
    </row>
    <row r="2860" spans="1:9" ht="15">
      <c r="A2860" s="190"/>
      <c r="I2860" s="192"/>
    </row>
    <row r="2861" spans="1:9" ht="15">
      <c r="A2861" s="190"/>
      <c r="I2861" s="192"/>
    </row>
    <row r="2862" spans="1:9" ht="15">
      <c r="A2862" s="190"/>
      <c r="I2862" s="192"/>
    </row>
    <row r="2863" spans="1:9" ht="15">
      <c r="A2863" s="190"/>
      <c r="I2863" s="192"/>
    </row>
    <row r="2864" spans="1:9" ht="15">
      <c r="A2864" s="190"/>
      <c r="I2864" s="192"/>
    </row>
    <row r="2865" spans="1:9" ht="15">
      <c r="A2865" s="190"/>
      <c r="I2865" s="192"/>
    </row>
    <row r="2866" spans="1:9" ht="15">
      <c r="A2866" s="190"/>
      <c r="I2866" s="192"/>
    </row>
    <row r="2867" spans="1:9" ht="15">
      <c r="A2867" s="190"/>
      <c r="I2867" s="192"/>
    </row>
    <row r="2868" spans="1:9" ht="15">
      <c r="A2868" s="190"/>
      <c r="I2868" s="192"/>
    </row>
    <row r="2869" spans="1:9" ht="15">
      <c r="A2869" s="190"/>
      <c r="I2869" s="192"/>
    </row>
    <row r="2870" spans="1:9" ht="15">
      <c r="A2870" s="190"/>
      <c r="I2870" s="192"/>
    </row>
    <row r="2871" spans="1:9" ht="15">
      <c r="A2871" s="190"/>
      <c r="I2871" s="192"/>
    </row>
    <row r="2872" spans="1:9" ht="15">
      <c r="A2872" s="190"/>
      <c r="I2872" s="192"/>
    </row>
    <row r="2873" spans="1:9" ht="15">
      <c r="A2873" s="190"/>
      <c r="I2873" s="192"/>
    </row>
    <row r="2874" spans="1:9" ht="15">
      <c r="A2874" s="190"/>
      <c r="I2874" s="192"/>
    </row>
    <row r="2875" spans="1:9" ht="15">
      <c r="A2875" s="190"/>
      <c r="I2875" s="192"/>
    </row>
    <row r="2876" spans="1:9" ht="15">
      <c r="A2876" s="190"/>
      <c r="I2876" s="192"/>
    </row>
    <row r="2877" spans="1:9" ht="15">
      <c r="A2877" s="190"/>
      <c r="I2877" s="192"/>
    </row>
    <row r="2878" spans="1:9" ht="15">
      <c r="A2878" s="190"/>
      <c r="I2878" s="192"/>
    </row>
    <row r="2879" spans="1:9" ht="15">
      <c r="A2879" s="190"/>
      <c r="I2879" s="192"/>
    </row>
    <row r="2880" spans="1:9" ht="15">
      <c r="A2880" s="190"/>
      <c r="I2880" s="192"/>
    </row>
    <row r="2881" spans="1:9" ht="15">
      <c r="A2881" s="190"/>
      <c r="I2881" s="192"/>
    </row>
    <row r="2882" spans="1:9" ht="15">
      <c r="A2882" s="190"/>
      <c r="I2882" s="192"/>
    </row>
    <row r="2883" spans="1:9" ht="15">
      <c r="A2883" s="190"/>
      <c r="I2883" s="192"/>
    </row>
    <row r="2884" spans="1:9" ht="15">
      <c r="A2884" s="190"/>
      <c r="I2884" s="192"/>
    </row>
    <row r="2885" spans="1:9" ht="15">
      <c r="A2885" s="190"/>
      <c r="I2885" s="192"/>
    </row>
    <row r="2886" spans="1:9" ht="15">
      <c r="A2886" s="190"/>
      <c r="I2886" s="192"/>
    </row>
    <row r="2887" spans="1:9" ht="15">
      <c r="A2887" s="190"/>
      <c r="I2887" s="192"/>
    </row>
    <row r="2888" spans="1:9" ht="15">
      <c r="A2888" s="190"/>
      <c r="I2888" s="192"/>
    </row>
    <row r="2889" spans="1:9" ht="15">
      <c r="A2889" s="190"/>
      <c r="I2889" s="192"/>
    </row>
    <row r="2890" spans="1:9" ht="15">
      <c r="A2890" s="190"/>
      <c r="I2890" s="192"/>
    </row>
    <row r="2891" spans="1:9" ht="15">
      <c r="A2891" s="190"/>
      <c r="I2891" s="192"/>
    </row>
    <row r="2892" spans="1:9" ht="15">
      <c r="A2892" s="190"/>
      <c r="I2892" s="192"/>
    </row>
    <row r="2893" spans="1:9" ht="15">
      <c r="A2893" s="190"/>
      <c r="I2893" s="192"/>
    </row>
    <row r="2894" spans="1:9" ht="15">
      <c r="A2894" s="190"/>
      <c r="I2894" s="192"/>
    </row>
    <row r="2895" spans="1:9" ht="15">
      <c r="A2895" s="190"/>
      <c r="I2895" s="192"/>
    </row>
    <row r="2896" spans="1:9" ht="15">
      <c r="A2896" s="190"/>
      <c r="I2896" s="192"/>
    </row>
    <row r="2897" spans="1:9" ht="15">
      <c r="A2897" s="190"/>
      <c r="I2897" s="192"/>
    </row>
    <row r="2898" spans="1:9" ht="15">
      <c r="A2898" s="190"/>
      <c r="I2898" s="192"/>
    </row>
    <row r="2899" spans="1:9" ht="15">
      <c r="A2899" s="190"/>
      <c r="I2899" s="192"/>
    </row>
    <row r="2900" spans="1:9" ht="15">
      <c r="A2900" s="190"/>
      <c r="I2900" s="192"/>
    </row>
    <row r="2901" spans="1:9" ht="15">
      <c r="A2901" s="190"/>
      <c r="I2901" s="192"/>
    </row>
    <row r="2902" spans="1:9" ht="15">
      <c r="A2902" s="190"/>
      <c r="I2902" s="192"/>
    </row>
    <row r="2903" spans="1:9" ht="15">
      <c r="A2903" s="190"/>
      <c r="I2903" s="192"/>
    </row>
    <row r="2904" spans="1:9" ht="15">
      <c r="A2904" s="190"/>
      <c r="I2904" s="192"/>
    </row>
    <row r="2905" spans="1:9" ht="15">
      <c r="A2905" s="190"/>
      <c r="I2905" s="192"/>
    </row>
    <row r="2906" spans="1:9" ht="15">
      <c r="A2906" s="190"/>
      <c r="I2906" s="192"/>
    </row>
    <row r="2907" spans="1:9" ht="15">
      <c r="A2907" s="190"/>
      <c r="I2907" s="192"/>
    </row>
    <row r="2908" spans="1:9" ht="15">
      <c r="A2908" s="190"/>
      <c r="I2908" s="192"/>
    </row>
    <row r="2909" spans="1:9" ht="15">
      <c r="A2909" s="190"/>
      <c r="I2909" s="192"/>
    </row>
    <row r="2910" spans="1:9" ht="15">
      <c r="A2910" s="190"/>
      <c r="I2910" s="192"/>
    </row>
    <row r="2911" spans="1:9" ht="15">
      <c r="A2911" s="190"/>
      <c r="I2911" s="192"/>
    </row>
    <row r="2912" spans="1:9" ht="15">
      <c r="A2912" s="190"/>
      <c r="I2912" s="192"/>
    </row>
    <row r="2913" spans="1:9" ht="15">
      <c r="A2913" s="190"/>
      <c r="I2913" s="192"/>
    </row>
    <row r="2914" spans="1:9" ht="15">
      <c r="A2914" s="190"/>
      <c r="I2914" s="192"/>
    </row>
    <row r="2915" spans="1:9" ht="15">
      <c r="A2915" s="190"/>
      <c r="I2915" s="192"/>
    </row>
    <row r="2916" spans="1:9" ht="15">
      <c r="A2916" s="190"/>
      <c r="I2916" s="192"/>
    </row>
    <row r="2917" spans="1:9" ht="15">
      <c r="A2917" s="190"/>
      <c r="I2917" s="192"/>
    </row>
    <row r="2918" spans="1:9" ht="15">
      <c r="A2918" s="190"/>
      <c r="I2918" s="192"/>
    </row>
    <row r="2919" spans="1:9" ht="15">
      <c r="A2919" s="190"/>
      <c r="I2919" s="192"/>
    </row>
    <row r="2920" spans="1:9" ht="15">
      <c r="A2920" s="190"/>
      <c r="I2920" s="192"/>
    </row>
    <row r="2921" spans="1:9" ht="15">
      <c r="A2921" s="190"/>
      <c r="I2921" s="192"/>
    </row>
    <row r="2922" spans="1:9" ht="15">
      <c r="A2922" s="190"/>
      <c r="I2922" s="192"/>
    </row>
    <row r="2923" spans="1:9" ht="15">
      <c r="A2923" s="190"/>
      <c r="I2923" s="192"/>
    </row>
    <row r="2924" spans="1:9" ht="15">
      <c r="A2924" s="190"/>
      <c r="I2924" s="192"/>
    </row>
    <row r="2925" spans="1:9" ht="15">
      <c r="A2925" s="190"/>
      <c r="I2925" s="192"/>
    </row>
    <row r="2926" spans="1:9" ht="15">
      <c r="A2926" s="190"/>
      <c r="I2926" s="192"/>
    </row>
    <row r="2927" spans="1:9" ht="15">
      <c r="A2927" s="190"/>
      <c r="I2927" s="192"/>
    </row>
    <row r="2928" spans="1:9" ht="15">
      <c r="A2928" s="190"/>
      <c r="I2928" s="192"/>
    </row>
    <row r="2929" spans="1:9" ht="15">
      <c r="A2929" s="190"/>
      <c r="I2929" s="192"/>
    </row>
    <row r="2930" spans="1:9" ht="15">
      <c r="A2930" s="190"/>
      <c r="I2930" s="192"/>
    </row>
    <row r="2931" spans="1:9" ht="15">
      <c r="A2931" s="190"/>
      <c r="I2931" s="192"/>
    </row>
    <row r="2932" spans="1:9" ht="15">
      <c r="A2932" s="190"/>
      <c r="I2932" s="192"/>
    </row>
    <row r="2933" spans="1:9" ht="15">
      <c r="A2933" s="190"/>
      <c r="I2933" s="192"/>
    </row>
    <row r="2934" spans="1:9" ht="15">
      <c r="A2934" s="190"/>
      <c r="I2934" s="192"/>
    </row>
    <row r="2935" spans="1:9" ht="15">
      <c r="A2935" s="190"/>
      <c r="I2935" s="192"/>
    </row>
    <row r="2936" spans="1:9" ht="15">
      <c r="A2936" s="190"/>
      <c r="I2936" s="192"/>
    </row>
    <row r="2937" spans="1:9" ht="15">
      <c r="A2937" s="190"/>
      <c r="I2937" s="192"/>
    </row>
    <row r="2938" spans="1:9" ht="15">
      <c r="A2938" s="190"/>
      <c r="I2938" s="192"/>
    </row>
    <row r="2939" spans="1:9" ht="15">
      <c r="A2939" s="190"/>
      <c r="I2939" s="192"/>
    </row>
    <row r="2940" spans="1:9" ht="15">
      <c r="A2940" s="190"/>
      <c r="I2940" s="192"/>
    </row>
    <row r="2941" spans="1:9" ht="15">
      <c r="A2941" s="190"/>
      <c r="I2941" s="192"/>
    </row>
    <row r="2942" spans="1:9" ht="15">
      <c r="A2942" s="190"/>
      <c r="I2942" s="192"/>
    </row>
    <row r="2943" spans="1:9" ht="15">
      <c r="A2943" s="190"/>
      <c r="I2943" s="192"/>
    </row>
    <row r="2944" spans="1:9" ht="15">
      <c r="A2944" s="190"/>
      <c r="I2944" s="192"/>
    </row>
    <row r="2945" spans="1:9" ht="15">
      <c r="A2945" s="190"/>
      <c r="I2945" s="192"/>
    </row>
    <row r="2946" spans="1:9" ht="15">
      <c r="A2946" s="190"/>
      <c r="I2946" s="192"/>
    </row>
    <row r="2947" spans="1:9" ht="15">
      <c r="A2947" s="190"/>
      <c r="I2947" s="192"/>
    </row>
    <row r="2948" spans="1:9" ht="15">
      <c r="A2948" s="190"/>
      <c r="I2948" s="192"/>
    </row>
    <row r="2949" spans="1:9" ht="15">
      <c r="A2949" s="190"/>
      <c r="I2949" s="192"/>
    </row>
    <row r="2950" spans="1:9" ht="15">
      <c r="A2950" s="190"/>
      <c r="I2950" s="192"/>
    </row>
    <row r="2951" spans="1:9" ht="15">
      <c r="A2951" s="190"/>
      <c r="I2951" s="192"/>
    </row>
    <row r="2952" spans="1:9" ht="15">
      <c r="A2952" s="190"/>
      <c r="I2952" s="192"/>
    </row>
    <row r="2953" spans="1:9" ht="15">
      <c r="A2953" s="190"/>
      <c r="I2953" s="192"/>
    </row>
    <row r="2954" spans="1:9" ht="15">
      <c r="A2954" s="190"/>
      <c r="I2954" s="192"/>
    </row>
    <row r="2955" spans="1:9" ht="15">
      <c r="A2955" s="190"/>
      <c r="I2955" s="192"/>
    </row>
    <row r="2956" spans="1:9" ht="15">
      <c r="A2956" s="190"/>
      <c r="I2956" s="192"/>
    </row>
    <row r="2957" spans="1:9" ht="15">
      <c r="A2957" s="190"/>
      <c r="I2957" s="192"/>
    </row>
    <row r="2958" spans="1:9" ht="15">
      <c r="A2958" s="190"/>
      <c r="I2958" s="192"/>
    </row>
    <row r="2959" spans="1:9" ht="15">
      <c r="A2959" s="190"/>
      <c r="I2959" s="192"/>
    </row>
    <row r="2960" spans="1:9" ht="15">
      <c r="A2960" s="190"/>
      <c r="I2960" s="192"/>
    </row>
    <row r="2961" spans="1:9" ht="15">
      <c r="A2961" s="190"/>
      <c r="I2961" s="192"/>
    </row>
    <row r="2962" spans="1:9" ht="15">
      <c r="A2962" s="190"/>
      <c r="I2962" s="192"/>
    </row>
    <row r="2963" spans="1:9" ht="15">
      <c r="A2963" s="190"/>
      <c r="I2963" s="192"/>
    </row>
    <row r="2964" spans="1:9" ht="15">
      <c r="A2964" s="190"/>
      <c r="I2964" s="192"/>
    </row>
    <row r="2965" spans="1:9" ht="15">
      <c r="A2965" s="190"/>
      <c r="I2965" s="192"/>
    </row>
    <row r="2966" spans="1:9" ht="15">
      <c r="A2966" s="190"/>
      <c r="I2966" s="192"/>
    </row>
    <row r="2967" spans="1:9" ht="15">
      <c r="A2967" s="190"/>
      <c r="I2967" s="192"/>
    </row>
    <row r="2968" spans="1:9" ht="15">
      <c r="A2968" s="190"/>
      <c r="I2968" s="192"/>
    </row>
    <row r="2969" spans="1:9" ht="15">
      <c r="A2969" s="190"/>
      <c r="I2969" s="192"/>
    </row>
    <row r="2970" spans="1:9" ht="15">
      <c r="A2970" s="190"/>
      <c r="I2970" s="192"/>
    </row>
    <row r="2971" spans="1:9" ht="15">
      <c r="A2971" s="190"/>
      <c r="I2971" s="192"/>
    </row>
    <row r="2972" spans="1:9" ht="15">
      <c r="A2972" s="190"/>
      <c r="I2972" s="192"/>
    </row>
    <row r="2973" spans="1:9" ht="15">
      <c r="A2973" s="190"/>
      <c r="I2973" s="192"/>
    </row>
    <row r="2974" spans="1:9" ht="15">
      <c r="A2974" s="190"/>
      <c r="I2974" s="192"/>
    </row>
    <row r="2975" spans="1:9" ht="15">
      <c r="A2975" s="190"/>
      <c r="I2975" s="192"/>
    </row>
    <row r="2976" spans="1:9" ht="15">
      <c r="A2976" s="190"/>
      <c r="I2976" s="192"/>
    </row>
    <row r="2977" spans="1:9" ht="15">
      <c r="A2977" s="190"/>
      <c r="I2977" s="192"/>
    </row>
    <row r="2978" spans="1:9" ht="15">
      <c r="A2978" s="190"/>
      <c r="I2978" s="192"/>
    </row>
    <row r="2979" spans="1:9" ht="15">
      <c r="A2979" s="190"/>
      <c r="I2979" s="192"/>
    </row>
    <row r="2980" spans="1:9" ht="15">
      <c r="A2980" s="190"/>
      <c r="I2980" s="192"/>
    </row>
    <row r="2981" spans="1:9" ht="15">
      <c r="A2981" s="190"/>
      <c r="I2981" s="192"/>
    </row>
    <row r="2982" spans="1:9" ht="15">
      <c r="A2982" s="190"/>
      <c r="I2982" s="192"/>
    </row>
    <row r="2983" spans="1:9" ht="15">
      <c r="A2983" s="190"/>
      <c r="I2983" s="192"/>
    </row>
    <row r="2984" spans="1:9" ht="15">
      <c r="A2984" s="190"/>
      <c r="I2984" s="192"/>
    </row>
    <row r="2985" spans="1:9" ht="15">
      <c r="A2985" s="190"/>
      <c r="I2985" s="192"/>
    </row>
    <row r="2986" spans="1:9" ht="15">
      <c r="A2986" s="190"/>
      <c r="I2986" s="192"/>
    </row>
    <row r="2987" spans="1:9" ht="15">
      <c r="A2987" s="190"/>
      <c r="I2987" s="192"/>
    </row>
    <row r="2988" spans="1:9" ht="15">
      <c r="A2988" s="190"/>
      <c r="I2988" s="192"/>
    </row>
    <row r="2989" spans="1:9" ht="15">
      <c r="A2989" s="190"/>
      <c r="I2989" s="192"/>
    </row>
    <row r="2990" spans="1:9" ht="15">
      <c r="A2990" s="190"/>
      <c r="I2990" s="192"/>
    </row>
    <row r="2991" spans="1:9" ht="15">
      <c r="A2991" s="190"/>
      <c r="I2991" s="192"/>
    </row>
    <row r="2992" spans="1:9" ht="15">
      <c r="A2992" s="190"/>
      <c r="I2992" s="192"/>
    </row>
    <row r="2993" spans="1:9" ht="15">
      <c r="A2993" s="190"/>
      <c r="I2993" s="192"/>
    </row>
    <row r="2994" spans="1:9" ht="15">
      <c r="A2994" s="190"/>
      <c r="I2994" s="192"/>
    </row>
    <row r="2995" spans="1:9" ht="15">
      <c r="A2995" s="190"/>
      <c r="I2995" s="192"/>
    </row>
    <row r="2996" spans="1:9" ht="15">
      <c r="A2996" s="190"/>
      <c r="I2996" s="192"/>
    </row>
    <row r="2997" spans="1:9" ht="15">
      <c r="A2997" s="190"/>
      <c r="I2997" s="192"/>
    </row>
    <row r="2998" spans="1:9" ht="15">
      <c r="A2998" s="190"/>
      <c r="I2998" s="192"/>
    </row>
    <row r="2999" spans="1:9" ht="15">
      <c r="A2999" s="190"/>
      <c r="I2999" s="192"/>
    </row>
    <row r="3000" spans="1:9" ht="15">
      <c r="A3000" s="190"/>
      <c r="I3000" s="192"/>
    </row>
    <row r="3001" spans="1:9" ht="15">
      <c r="A3001" s="190"/>
      <c r="I3001" s="192"/>
    </row>
    <row r="3002" spans="1:9" ht="15">
      <c r="A3002" s="190"/>
      <c r="I3002" s="192"/>
    </row>
    <row r="3003" spans="1:9" ht="15">
      <c r="A3003" s="190"/>
      <c r="I3003" s="192"/>
    </row>
    <row r="3004" spans="1:9" ht="15">
      <c r="A3004" s="190"/>
      <c r="I3004" s="192"/>
    </row>
    <row r="3005" spans="1:9" ht="15">
      <c r="A3005" s="190"/>
      <c r="I3005" s="192"/>
    </row>
    <row r="3006" spans="1:9" ht="15">
      <c r="A3006" s="190"/>
      <c r="I3006" s="192"/>
    </row>
    <row r="3007" spans="1:9" ht="15">
      <c r="A3007" s="190"/>
      <c r="I3007" s="192"/>
    </row>
    <row r="3008" spans="1:9" ht="15">
      <c r="A3008" s="190"/>
      <c r="I3008" s="192"/>
    </row>
    <row r="3009" spans="1:9" ht="15">
      <c r="A3009" s="190"/>
      <c r="I3009" s="192"/>
    </row>
    <row r="3010" spans="1:9" ht="15">
      <c r="A3010" s="190"/>
      <c r="I3010" s="192"/>
    </row>
    <row r="3011" spans="1:9" ht="15">
      <c r="A3011" s="190"/>
      <c r="I3011" s="192"/>
    </row>
    <row r="3012" spans="1:9" ht="15">
      <c r="A3012" s="190"/>
      <c r="I3012" s="192"/>
    </row>
    <row r="3013" spans="1:9" ht="15">
      <c r="A3013" s="190"/>
      <c r="I3013" s="192"/>
    </row>
    <row r="3014" spans="1:9" ht="15">
      <c r="A3014" s="190"/>
      <c r="I3014" s="192"/>
    </row>
    <row r="3015" spans="1:9" ht="15">
      <c r="A3015" s="190"/>
      <c r="I3015" s="192"/>
    </row>
    <row r="3016" spans="1:9" ht="15">
      <c r="A3016" s="190"/>
      <c r="I3016" s="192"/>
    </row>
    <row r="3017" spans="1:9" ht="15">
      <c r="A3017" s="190"/>
      <c r="I3017" s="192"/>
    </row>
    <row r="3018" spans="1:9" ht="15">
      <c r="A3018" s="190"/>
      <c r="I3018" s="192"/>
    </row>
    <row r="3019" spans="1:9" ht="15">
      <c r="A3019" s="190"/>
      <c r="I3019" s="192"/>
    </row>
    <row r="3020" spans="1:9" ht="15">
      <c r="A3020" s="190"/>
      <c r="I3020" s="192"/>
    </row>
    <row r="3021" spans="1:9" ht="15">
      <c r="A3021" s="190"/>
      <c r="I3021" s="192"/>
    </row>
    <row r="3022" spans="1:9" ht="15">
      <c r="A3022" s="190"/>
      <c r="I3022" s="192"/>
    </row>
    <row r="3023" spans="1:9" ht="15">
      <c r="A3023" s="190"/>
      <c r="I3023" s="192"/>
    </row>
    <row r="3024" spans="1:9" ht="15">
      <c r="A3024" s="190"/>
      <c r="I3024" s="192"/>
    </row>
    <row r="3025" spans="1:9" ht="15">
      <c r="A3025" s="190"/>
      <c r="I3025" s="192"/>
    </row>
    <row r="3026" spans="1:9" ht="15">
      <c r="A3026" s="190"/>
      <c r="I3026" s="192"/>
    </row>
    <row r="3027" spans="1:9" ht="15">
      <c r="A3027" s="190"/>
      <c r="I3027" s="192"/>
    </row>
    <row r="3028" spans="1:9" ht="15">
      <c r="A3028" s="190"/>
      <c r="I3028" s="192"/>
    </row>
    <row r="3029" spans="1:9" ht="15">
      <c r="A3029" s="190"/>
      <c r="I3029" s="192"/>
    </row>
    <row r="3030" spans="1:9" ht="15">
      <c r="A3030" s="190"/>
      <c r="I3030" s="192"/>
    </row>
    <row r="3031" spans="1:9" ht="15">
      <c r="A3031" s="190"/>
      <c r="I3031" s="192"/>
    </row>
    <row r="3032" spans="1:9" ht="15">
      <c r="A3032" s="190"/>
      <c r="I3032" s="192"/>
    </row>
    <row r="3033" spans="1:9" ht="15">
      <c r="A3033" s="190"/>
      <c r="I3033" s="192"/>
    </row>
    <row r="3034" spans="1:9" ht="15">
      <c r="A3034" s="190"/>
      <c r="I3034" s="192"/>
    </row>
    <row r="3035" spans="1:9" ht="15">
      <c r="A3035" s="190"/>
      <c r="I3035" s="192"/>
    </row>
    <row r="3036" spans="1:9" ht="15">
      <c r="A3036" s="190"/>
      <c r="I3036" s="192"/>
    </row>
    <row r="3037" spans="1:9" ht="15">
      <c r="A3037" s="190"/>
      <c r="I3037" s="192"/>
    </row>
    <row r="3038" spans="1:9" ht="15">
      <c r="A3038" s="190"/>
      <c r="I3038" s="192"/>
    </row>
    <row r="3039" spans="1:9" ht="15">
      <c r="A3039" s="190"/>
      <c r="I3039" s="192"/>
    </row>
    <row r="3040" spans="1:9" ht="15">
      <c r="A3040" s="190"/>
      <c r="I3040" s="192"/>
    </row>
    <row r="3041" spans="1:9" ht="15">
      <c r="A3041" s="190"/>
      <c r="I3041" s="192"/>
    </row>
    <row r="3042" spans="1:9" ht="15">
      <c r="A3042" s="190"/>
      <c r="I3042" s="192"/>
    </row>
    <row r="3043" spans="1:9" ht="15">
      <c r="A3043" s="190"/>
      <c r="I3043" s="192"/>
    </row>
    <row r="3044" spans="1:9" ht="15">
      <c r="A3044" s="190"/>
      <c r="I3044" s="192"/>
    </row>
    <row r="3045" spans="1:9" ht="15">
      <c r="A3045" s="190"/>
      <c r="I3045" s="192"/>
    </row>
    <row r="3046" spans="1:9" ht="15">
      <c r="A3046" s="190"/>
      <c r="I3046" s="192"/>
    </row>
    <row r="3047" spans="1:9" ht="15">
      <c r="A3047" s="190"/>
      <c r="I3047" s="192"/>
    </row>
    <row r="3048" spans="1:9" ht="15">
      <c r="A3048" s="190"/>
      <c r="I3048" s="192"/>
    </row>
    <row r="3049" spans="1:9" ht="15">
      <c r="A3049" s="190"/>
      <c r="I3049" s="192"/>
    </row>
    <row r="3050" spans="1:9" ht="15">
      <c r="A3050" s="190"/>
      <c r="I3050" s="192"/>
    </row>
    <row r="3051" spans="1:9" ht="15">
      <c r="A3051" s="190"/>
      <c r="I3051" s="192"/>
    </row>
    <row r="3052" spans="1:9" ht="15">
      <c r="A3052" s="190"/>
      <c r="I3052" s="192"/>
    </row>
    <row r="3053" spans="1:9" ht="15">
      <c r="A3053" s="190"/>
      <c r="I3053" s="192"/>
    </row>
    <row r="3054" spans="1:9" ht="15">
      <c r="A3054" s="190"/>
      <c r="I3054" s="192"/>
    </row>
    <row r="3055" spans="1:9" ht="15">
      <c r="A3055" s="190"/>
      <c r="I3055" s="192"/>
    </row>
    <row r="3056" spans="1:9" ht="15">
      <c r="A3056" s="190"/>
      <c r="I3056" s="192"/>
    </row>
    <row r="3057" spans="1:9" ht="15">
      <c r="A3057" s="190"/>
      <c r="I3057" s="192"/>
    </row>
    <row r="3058" spans="1:9" ht="15">
      <c r="A3058" s="190"/>
      <c r="I3058" s="192"/>
    </row>
    <row r="3059" spans="1:9" ht="15">
      <c r="A3059" s="190"/>
      <c r="I3059" s="192"/>
    </row>
    <row r="3060" spans="1:9" ht="15">
      <c r="A3060" s="190"/>
      <c r="I3060" s="192"/>
    </row>
    <row r="3061" spans="1:9" ht="15">
      <c r="A3061" s="190"/>
      <c r="I3061" s="192"/>
    </row>
    <row r="3062" spans="1:9" ht="15">
      <c r="A3062" s="190"/>
      <c r="I3062" s="192"/>
    </row>
    <row r="3063" spans="1:9" ht="15">
      <c r="A3063" s="190"/>
      <c r="I3063" s="192"/>
    </row>
    <row r="3064" spans="1:9" ht="15">
      <c r="A3064" s="190"/>
      <c r="I3064" s="192"/>
    </row>
    <row r="3065" spans="1:9" ht="15">
      <c r="A3065" s="190"/>
      <c r="I3065" s="192"/>
    </row>
    <row r="3066" spans="1:9" ht="15">
      <c r="A3066" s="190"/>
      <c r="I3066" s="192"/>
    </row>
    <row r="3067" spans="1:9" ht="15">
      <c r="A3067" s="190"/>
      <c r="I3067" s="192"/>
    </row>
    <row r="3068" spans="1:9" ht="15">
      <c r="A3068" s="190"/>
      <c r="I3068" s="192"/>
    </row>
    <row r="3069" spans="1:9" ht="15">
      <c r="A3069" s="190"/>
      <c r="I3069" s="192"/>
    </row>
    <row r="3070" spans="1:9" ht="15">
      <c r="A3070" s="190"/>
      <c r="I3070" s="192"/>
    </row>
    <row r="3071" spans="1:9" ht="15">
      <c r="A3071" s="190"/>
      <c r="I3071" s="192"/>
    </row>
    <row r="3072" spans="1:9" ht="15">
      <c r="A3072" s="190"/>
      <c r="I3072" s="192"/>
    </row>
    <row r="3073" spans="1:9" ht="15">
      <c r="A3073" s="190"/>
      <c r="I3073" s="192"/>
    </row>
    <row r="3074" spans="1:9" ht="15">
      <c r="A3074" s="190"/>
      <c r="I3074" s="192"/>
    </row>
    <row r="3075" spans="1:9" ht="15">
      <c r="A3075" s="190"/>
      <c r="I3075" s="192"/>
    </row>
    <row r="3076" spans="1:9" ht="15">
      <c r="A3076" s="190"/>
      <c r="I3076" s="192"/>
    </row>
    <row r="3077" spans="1:9" ht="15">
      <c r="A3077" s="190"/>
      <c r="I3077" s="192"/>
    </row>
    <row r="3078" spans="1:9" ht="15">
      <c r="A3078" s="190"/>
      <c r="I3078" s="192"/>
    </row>
    <row r="3079" spans="1:9" ht="15">
      <c r="A3079" s="190"/>
      <c r="I3079" s="192"/>
    </row>
    <row r="3080" spans="1:9" ht="15">
      <c r="A3080" s="190"/>
      <c r="I3080" s="192"/>
    </row>
    <row r="3081" spans="1:9" ht="15">
      <c r="A3081" s="190"/>
      <c r="I3081" s="192"/>
    </row>
    <row r="3082" spans="1:9" ht="15">
      <c r="A3082" s="190"/>
      <c r="I3082" s="192"/>
    </row>
    <row r="3083" spans="1:9" ht="15">
      <c r="A3083" s="190"/>
      <c r="I3083" s="192"/>
    </row>
    <row r="3084" spans="1:9" ht="15">
      <c r="A3084" s="190"/>
      <c r="I3084" s="192"/>
    </row>
    <row r="3085" spans="1:9" ht="15">
      <c r="A3085" s="190"/>
      <c r="I3085" s="192"/>
    </row>
    <row r="3086" spans="1:9" ht="15">
      <c r="A3086" s="190"/>
      <c r="I3086" s="192"/>
    </row>
    <row r="3087" spans="1:9" ht="15">
      <c r="A3087" s="190"/>
      <c r="I3087" s="192"/>
    </row>
    <row r="3088" spans="1:9" ht="15">
      <c r="A3088" s="190"/>
      <c r="I3088" s="192"/>
    </row>
    <row r="3089" spans="1:9" ht="15">
      <c r="A3089" s="190"/>
      <c r="I3089" s="192"/>
    </row>
    <row r="3090" spans="1:9" ht="15">
      <c r="A3090" s="190"/>
      <c r="I3090" s="192"/>
    </row>
    <row r="3091" spans="1:9" ht="15">
      <c r="A3091" s="190"/>
      <c r="I3091" s="192"/>
    </row>
    <row r="3092" spans="1:9" ht="15">
      <c r="A3092" s="190"/>
      <c r="I3092" s="192"/>
    </row>
    <row r="3093" spans="1:9" ht="15">
      <c r="A3093" s="190"/>
      <c r="I3093" s="192"/>
    </row>
    <row r="3094" spans="1:9" ht="15">
      <c r="A3094" s="190"/>
      <c r="I3094" s="192"/>
    </row>
    <row r="3095" spans="1:9" ht="15">
      <c r="A3095" s="190"/>
      <c r="I3095" s="192"/>
    </row>
    <row r="3096" spans="1:9" ht="15">
      <c r="A3096" s="190"/>
      <c r="I3096" s="192"/>
    </row>
    <row r="3097" spans="1:9" ht="15">
      <c r="A3097" s="190"/>
      <c r="I3097" s="192"/>
    </row>
    <row r="3098" spans="1:9" ht="15">
      <c r="A3098" s="190"/>
      <c r="I3098" s="192"/>
    </row>
    <row r="3099" spans="1:9" ht="15">
      <c r="A3099" s="190"/>
      <c r="I3099" s="192"/>
    </row>
    <row r="3100" spans="1:9" ht="15">
      <c r="A3100" s="190"/>
      <c r="I3100" s="192"/>
    </row>
    <row r="3101" spans="1:9" ht="15">
      <c r="A3101" s="190"/>
      <c r="I3101" s="192"/>
    </row>
    <row r="3102" spans="1:9" ht="15">
      <c r="A3102" s="190"/>
      <c r="I3102" s="192"/>
    </row>
    <row r="3103" spans="1:9" ht="15">
      <c r="A3103" s="190"/>
      <c r="I3103" s="192"/>
    </row>
    <row r="3104" spans="1:9" ht="15">
      <c r="A3104" s="190"/>
      <c r="I3104" s="192"/>
    </row>
    <row r="3105" spans="1:9" ht="15">
      <c r="A3105" s="190"/>
      <c r="I3105" s="192"/>
    </row>
    <row r="3106" spans="1:9" ht="15">
      <c r="A3106" s="190"/>
      <c r="I3106" s="192"/>
    </row>
    <row r="3107" spans="1:9" ht="15">
      <c r="A3107" s="190"/>
      <c r="I3107" s="192"/>
    </row>
    <row r="3108" spans="1:9" ht="15">
      <c r="A3108" s="190"/>
      <c r="I3108" s="192"/>
    </row>
    <row r="3109" spans="1:9" ht="15">
      <c r="A3109" s="190"/>
      <c r="I3109" s="192"/>
    </row>
    <row r="3110" spans="1:9" ht="15">
      <c r="A3110" s="190"/>
      <c r="I3110" s="192"/>
    </row>
    <row r="3111" spans="1:9" ht="15">
      <c r="A3111" s="190"/>
      <c r="I3111" s="192"/>
    </row>
    <row r="3112" spans="1:9" ht="15">
      <c r="A3112" s="190"/>
      <c r="I3112" s="192"/>
    </row>
    <row r="3113" spans="1:9" ht="15">
      <c r="A3113" s="190"/>
      <c r="I3113" s="192"/>
    </row>
    <row r="3114" spans="1:9" ht="15">
      <c r="A3114" s="190"/>
      <c r="I3114" s="192"/>
    </row>
    <row r="3115" spans="1:9" ht="15">
      <c r="A3115" s="190"/>
      <c r="I3115" s="192"/>
    </row>
    <row r="3116" spans="1:9" ht="15">
      <c r="A3116" s="190"/>
      <c r="I3116" s="192"/>
    </row>
    <row r="3117" spans="1:9" ht="15">
      <c r="A3117" s="190"/>
      <c r="I3117" s="192"/>
    </row>
    <row r="3118" spans="1:9" ht="15">
      <c r="A3118" s="190"/>
      <c r="I3118" s="192"/>
    </row>
    <row r="3119" spans="1:9" ht="15">
      <c r="A3119" s="190"/>
      <c r="I3119" s="192"/>
    </row>
    <row r="3120" spans="1:9" ht="15">
      <c r="A3120" s="190"/>
      <c r="I3120" s="192"/>
    </row>
    <row r="3121" spans="1:9" ht="15">
      <c r="A3121" s="190"/>
      <c r="I3121" s="192"/>
    </row>
    <row r="3122" spans="1:9" ht="15">
      <c r="A3122" s="190"/>
      <c r="I3122" s="192"/>
    </row>
    <row r="3123" spans="1:9" ht="15">
      <c r="A3123" s="190"/>
      <c r="I3123" s="192"/>
    </row>
    <row r="3124" spans="1:9" ht="15">
      <c r="A3124" s="190"/>
      <c r="I3124" s="192"/>
    </row>
    <row r="3125" spans="1:9" ht="15">
      <c r="A3125" s="190"/>
      <c r="I3125" s="192"/>
    </row>
    <row r="3126" spans="1:9" ht="15">
      <c r="A3126" s="190"/>
      <c r="I3126" s="192"/>
    </row>
    <row r="3127" spans="1:9" ht="15">
      <c r="A3127" s="190"/>
      <c r="I3127" s="192"/>
    </row>
    <row r="3128" spans="1:9" ht="15">
      <c r="A3128" s="190"/>
      <c r="I3128" s="192"/>
    </row>
    <row r="3129" spans="1:9" ht="15">
      <c r="A3129" s="190"/>
      <c r="I3129" s="192"/>
    </row>
    <row r="3130" spans="1:9" ht="15">
      <c r="A3130" s="190"/>
      <c r="I3130" s="192"/>
    </row>
    <row r="3131" spans="1:9" ht="15">
      <c r="A3131" s="190"/>
      <c r="I3131" s="192"/>
    </row>
    <row r="3132" spans="1:9" ht="15">
      <c r="A3132" s="190"/>
      <c r="I3132" s="192"/>
    </row>
    <row r="3133" spans="1:9" ht="15">
      <c r="A3133" s="190"/>
      <c r="I3133" s="192"/>
    </row>
    <row r="3134" spans="1:9" ht="15">
      <c r="A3134" s="190"/>
      <c r="I3134" s="192"/>
    </row>
    <row r="3135" spans="1:9" ht="15">
      <c r="A3135" s="190"/>
      <c r="I3135" s="192"/>
    </row>
    <row r="3136" spans="1:9" ht="15">
      <c r="A3136" s="190"/>
      <c r="I3136" s="192"/>
    </row>
    <row r="3137" spans="1:9" ht="15">
      <c r="A3137" s="190"/>
      <c r="I3137" s="192"/>
    </row>
    <row r="3138" spans="1:9" ht="15">
      <c r="A3138" s="190"/>
      <c r="I3138" s="192"/>
    </row>
    <row r="3139" spans="1:9" ht="15">
      <c r="A3139" s="190"/>
      <c r="I3139" s="192"/>
    </row>
    <row r="3140" spans="1:9" ht="15">
      <c r="A3140" s="190"/>
      <c r="I3140" s="192"/>
    </row>
    <row r="3141" spans="1:9" ht="15">
      <c r="A3141" s="190"/>
      <c r="I3141" s="192"/>
    </row>
    <row r="3142" spans="1:9" ht="15">
      <c r="A3142" s="190"/>
      <c r="I3142" s="192"/>
    </row>
    <row r="3143" spans="1:9" ht="15">
      <c r="A3143" s="190"/>
      <c r="I3143" s="192"/>
    </row>
    <row r="3144" spans="1:9" ht="15">
      <c r="A3144" s="190"/>
      <c r="I3144" s="192"/>
    </row>
    <row r="3145" spans="1:9" ht="15">
      <c r="A3145" s="190"/>
      <c r="I3145" s="192"/>
    </row>
    <row r="3146" spans="1:9" ht="15">
      <c r="A3146" s="190"/>
      <c r="I3146" s="192"/>
    </row>
    <row r="3147" spans="1:9" ht="15">
      <c r="A3147" s="190"/>
      <c r="I3147" s="192"/>
    </row>
    <row r="3148" spans="1:9" ht="15">
      <c r="A3148" s="190"/>
      <c r="I3148" s="192"/>
    </row>
    <row r="3149" spans="1:9" ht="15">
      <c r="A3149" s="190"/>
      <c r="I3149" s="192"/>
    </row>
    <row r="3150" spans="1:9" ht="15">
      <c r="A3150" s="190"/>
      <c r="I3150" s="192"/>
    </row>
    <row r="3151" spans="1:9" ht="15">
      <c r="A3151" s="190"/>
      <c r="I3151" s="192"/>
    </row>
    <row r="3152" spans="1:9" ht="15">
      <c r="A3152" s="190"/>
      <c r="I3152" s="192"/>
    </row>
    <row r="3153" spans="1:9" ht="15">
      <c r="A3153" s="190"/>
      <c r="I3153" s="192"/>
    </row>
    <row r="3154" spans="1:9" ht="15">
      <c r="A3154" s="190"/>
      <c r="I3154" s="192"/>
    </row>
    <row r="3155" spans="1:9" ht="15">
      <c r="A3155" s="190"/>
      <c r="I3155" s="192"/>
    </row>
    <row r="3156" spans="1:9" ht="15">
      <c r="A3156" s="190"/>
      <c r="I3156" s="192"/>
    </row>
    <row r="3157" spans="1:9" ht="15">
      <c r="A3157" s="190"/>
      <c r="I3157" s="192"/>
    </row>
    <row r="3158" spans="1:9" ht="15">
      <c r="A3158" s="190"/>
      <c r="I3158" s="192"/>
    </row>
    <row r="3159" spans="1:9" ht="15">
      <c r="A3159" s="190"/>
      <c r="I3159" s="192"/>
    </row>
    <row r="3160" spans="1:9" ht="15">
      <c r="A3160" s="190"/>
      <c r="I3160" s="192"/>
    </row>
    <row r="3161" spans="1:9" ht="15">
      <c r="A3161" s="190"/>
      <c r="I3161" s="192"/>
    </row>
    <row r="3162" spans="1:9" ht="15">
      <c r="A3162" s="190"/>
      <c r="I3162" s="192"/>
    </row>
    <row r="3163" spans="1:9" ht="15">
      <c r="A3163" s="190"/>
      <c r="I3163" s="192"/>
    </row>
    <row r="3164" spans="1:9" ht="15">
      <c r="A3164" s="190"/>
      <c r="I3164" s="192"/>
    </row>
    <row r="3165" spans="1:9" ht="15">
      <c r="A3165" s="190"/>
      <c r="I3165" s="192"/>
    </row>
    <row r="3166" spans="1:9" ht="15">
      <c r="A3166" s="190"/>
      <c r="I3166" s="192"/>
    </row>
    <row r="3167" spans="1:9" ht="15">
      <c r="A3167" s="190"/>
      <c r="I3167" s="192"/>
    </row>
    <row r="3168" spans="1:9" ht="15">
      <c r="A3168" s="190"/>
      <c r="I3168" s="192"/>
    </row>
    <row r="3169" spans="1:9" ht="15">
      <c r="A3169" s="190"/>
      <c r="I3169" s="192"/>
    </row>
    <row r="3170" spans="1:9" ht="15">
      <c r="A3170" s="190"/>
      <c r="I3170" s="192"/>
    </row>
    <row r="3171" spans="1:9" ht="15">
      <c r="A3171" s="190"/>
      <c r="I3171" s="192"/>
    </row>
    <row r="3172" spans="1:9" ht="15">
      <c r="A3172" s="190"/>
      <c r="I3172" s="192"/>
    </row>
    <row r="3173" spans="1:9" ht="15">
      <c r="A3173" s="190"/>
      <c r="I3173" s="192"/>
    </row>
    <row r="3174" spans="1:9" ht="15">
      <c r="A3174" s="190"/>
      <c r="I3174" s="192"/>
    </row>
    <row r="3175" spans="1:9" ht="15">
      <c r="A3175" s="190"/>
      <c r="I3175" s="192"/>
    </row>
    <row r="3176" spans="1:9" ht="15">
      <c r="A3176" s="190"/>
      <c r="I3176" s="192"/>
    </row>
    <row r="3177" spans="1:9" ht="15">
      <c r="A3177" s="190"/>
      <c r="I3177" s="192"/>
    </row>
    <row r="3178" spans="1:9" ht="15">
      <c r="A3178" s="190"/>
      <c r="I3178" s="192"/>
    </row>
    <row r="3179" spans="1:9" ht="15">
      <c r="A3179" s="190"/>
      <c r="I3179" s="192"/>
    </row>
    <row r="3180" spans="1:9" ht="15">
      <c r="A3180" s="190"/>
      <c r="I3180" s="192"/>
    </row>
    <row r="3181" spans="1:9" ht="15">
      <c r="A3181" s="190"/>
      <c r="I3181" s="192"/>
    </row>
    <row r="3182" spans="1:9" ht="15">
      <c r="A3182" s="190"/>
      <c r="I3182" s="192"/>
    </row>
    <row r="3183" spans="1:9" ht="15">
      <c r="A3183" s="190"/>
      <c r="I3183" s="192"/>
    </row>
    <row r="3184" spans="1:9" ht="15">
      <c r="A3184" s="190"/>
      <c r="I3184" s="192"/>
    </row>
    <row r="3185" spans="1:9" ht="15">
      <c r="A3185" s="190"/>
      <c r="I3185" s="192"/>
    </row>
    <row r="3186" spans="1:9" ht="15">
      <c r="A3186" s="190"/>
      <c r="I3186" s="192"/>
    </row>
    <row r="3187" spans="1:9" ht="15">
      <c r="A3187" s="190"/>
      <c r="I3187" s="192"/>
    </row>
    <row r="3188" spans="1:9" ht="15">
      <c r="A3188" s="190"/>
      <c r="I3188" s="192"/>
    </row>
    <row r="3189" spans="1:9" ht="15">
      <c r="A3189" s="190"/>
      <c r="I3189" s="192"/>
    </row>
    <row r="3190" spans="1:9" ht="15">
      <c r="A3190" s="190"/>
      <c r="I3190" s="192"/>
    </row>
    <row r="3191" spans="1:9" ht="15">
      <c r="A3191" s="190"/>
      <c r="I3191" s="192"/>
    </row>
    <row r="3192" spans="1:9" ht="15">
      <c r="A3192" s="190"/>
      <c r="I3192" s="192"/>
    </row>
    <row r="3193" spans="1:9" ht="15">
      <c r="A3193" s="190"/>
      <c r="I3193" s="192"/>
    </row>
    <row r="3194" spans="1:9" ht="15">
      <c r="A3194" s="190"/>
      <c r="I3194" s="192"/>
    </row>
    <row r="3195" spans="1:9" ht="15">
      <c r="A3195" s="190"/>
      <c r="I3195" s="192"/>
    </row>
    <row r="3196" spans="1:9" ht="15">
      <c r="A3196" s="190"/>
      <c r="I3196" s="192"/>
    </row>
    <row r="3197" spans="1:9" ht="15">
      <c r="A3197" s="190"/>
      <c r="I3197" s="192"/>
    </row>
    <row r="3198" spans="1:9" ht="15">
      <c r="A3198" s="190"/>
      <c r="I3198" s="192"/>
    </row>
    <row r="3199" spans="1:9" ht="15">
      <c r="A3199" s="190"/>
      <c r="I3199" s="192"/>
    </row>
    <row r="3200" spans="1:9" ht="15">
      <c r="A3200" s="190"/>
      <c r="I3200" s="192"/>
    </row>
    <row r="3201" spans="1:9" ht="15">
      <c r="A3201" s="190"/>
      <c r="I3201" s="192"/>
    </row>
    <row r="3202" spans="1:9" ht="15">
      <c r="A3202" s="190"/>
      <c r="I3202" s="192"/>
    </row>
    <row r="3203" spans="1:9" ht="15">
      <c r="A3203" s="190"/>
      <c r="I3203" s="192"/>
    </row>
    <row r="3204" spans="1:9" ht="15">
      <c r="A3204" s="190"/>
      <c r="I3204" s="192"/>
    </row>
    <row r="3205" spans="1:9" ht="15">
      <c r="A3205" s="190"/>
      <c r="I3205" s="192"/>
    </row>
    <row r="3206" spans="1:9" ht="15">
      <c r="A3206" s="190"/>
      <c r="I3206" s="192"/>
    </row>
    <row r="3207" spans="1:9" ht="15">
      <c r="A3207" s="190"/>
      <c r="I3207" s="192"/>
    </row>
    <row r="3208" spans="1:9" ht="15">
      <c r="A3208" s="190"/>
      <c r="I3208" s="192"/>
    </row>
    <row r="3209" spans="1:9" ht="15">
      <c r="A3209" s="190"/>
      <c r="I3209" s="192"/>
    </row>
    <row r="3210" spans="1:9" ht="15">
      <c r="A3210" s="190"/>
      <c r="I3210" s="192"/>
    </row>
    <row r="3211" spans="1:9" ht="15">
      <c r="A3211" s="190"/>
      <c r="I3211" s="192"/>
    </row>
    <row r="3212" spans="1:9" ht="15">
      <c r="A3212" s="190"/>
      <c r="I3212" s="192"/>
    </row>
    <row r="3213" spans="1:9" ht="15">
      <c r="A3213" s="190"/>
      <c r="I3213" s="192"/>
    </row>
    <row r="3214" spans="1:9" ht="15">
      <c r="A3214" s="190"/>
      <c r="I3214" s="192"/>
    </row>
    <row r="3215" spans="1:9" ht="15">
      <c r="A3215" s="190"/>
      <c r="I3215" s="192"/>
    </row>
    <row r="3216" spans="1:9" ht="15">
      <c r="A3216" s="190"/>
      <c r="I3216" s="192"/>
    </row>
    <row r="3217" spans="1:9" ht="15">
      <c r="A3217" s="190"/>
      <c r="I3217" s="192"/>
    </row>
    <row r="3218" spans="1:9" ht="15">
      <c r="A3218" s="190"/>
      <c r="I3218" s="192"/>
    </row>
    <row r="3219" spans="1:9" ht="15">
      <c r="A3219" s="190"/>
      <c r="I3219" s="192"/>
    </row>
    <row r="3220" spans="1:9" ht="15">
      <c r="A3220" s="190"/>
      <c r="I3220" s="192"/>
    </row>
    <row r="3221" spans="1:9" ht="15">
      <c r="A3221" s="190"/>
      <c r="I3221" s="192"/>
    </row>
    <row r="3222" spans="1:9" ht="15">
      <c r="A3222" s="190"/>
      <c r="I3222" s="192"/>
    </row>
    <row r="3223" spans="1:9" ht="15">
      <c r="A3223" s="190"/>
      <c r="I3223" s="192"/>
    </row>
    <row r="3224" spans="1:9" ht="15">
      <c r="A3224" s="190"/>
      <c r="I3224" s="192"/>
    </row>
    <row r="3225" spans="1:9" ht="15">
      <c r="A3225" s="190"/>
      <c r="I3225" s="192"/>
    </row>
    <row r="3226" spans="1:9" ht="15">
      <c r="A3226" s="190"/>
      <c r="I3226" s="192"/>
    </row>
    <row r="3227" spans="1:9" ht="15">
      <c r="A3227" s="190"/>
      <c r="I3227" s="192"/>
    </row>
    <row r="3228" spans="1:9" ht="15">
      <c r="A3228" s="190"/>
      <c r="I3228" s="192"/>
    </row>
    <row r="3229" spans="1:9" ht="15">
      <c r="A3229" s="190"/>
      <c r="I3229" s="192"/>
    </row>
    <row r="3230" spans="1:9" ht="15">
      <c r="A3230" s="190"/>
      <c r="I3230" s="192"/>
    </row>
    <row r="3231" spans="1:9" ht="15">
      <c r="A3231" s="190"/>
      <c r="I3231" s="192"/>
    </row>
    <row r="3232" spans="1:9" ht="15">
      <c r="A3232" s="190"/>
      <c r="I3232" s="192"/>
    </row>
    <row r="3233" spans="1:9" ht="15">
      <c r="A3233" s="190"/>
      <c r="I3233" s="192"/>
    </row>
    <row r="3234" spans="1:9" ht="15">
      <c r="A3234" s="190"/>
      <c r="I3234" s="192"/>
    </row>
    <row r="3235" spans="1:9" ht="15">
      <c r="A3235" s="190"/>
      <c r="I3235" s="192"/>
    </row>
    <row r="3236" spans="1:9" ht="15">
      <c r="A3236" s="190"/>
      <c r="I3236" s="192"/>
    </row>
    <row r="3237" spans="1:9" ht="15">
      <c r="A3237" s="190"/>
      <c r="I3237" s="192"/>
    </row>
    <row r="3238" spans="1:9" ht="15">
      <c r="A3238" s="190"/>
      <c r="I3238" s="192"/>
    </row>
    <row r="3239" spans="1:9" ht="15">
      <c r="A3239" s="190"/>
      <c r="I3239" s="192"/>
    </row>
    <row r="3240" spans="1:9" ht="15">
      <c r="A3240" s="190"/>
      <c r="I3240" s="192"/>
    </row>
    <row r="3241" spans="1:9" ht="15">
      <c r="A3241" s="190"/>
      <c r="I3241" s="192"/>
    </row>
    <row r="3242" spans="1:9" ht="15">
      <c r="A3242" s="190"/>
      <c r="I3242" s="192"/>
    </row>
    <row r="3243" spans="1:9" ht="15">
      <c r="A3243" s="190"/>
      <c r="I3243" s="192"/>
    </row>
    <row r="3244" spans="1:9" ht="15">
      <c r="A3244" s="190"/>
      <c r="I3244" s="192"/>
    </row>
    <row r="3245" spans="1:9" ht="15">
      <c r="A3245" s="190"/>
      <c r="I3245" s="192"/>
    </row>
    <row r="3246" spans="1:9" ht="15">
      <c r="A3246" s="190"/>
      <c r="I3246" s="192"/>
    </row>
    <row r="3247" spans="1:9" ht="15">
      <c r="A3247" s="190"/>
      <c r="I3247" s="192"/>
    </row>
    <row r="3248" spans="1:9" ht="15">
      <c r="A3248" s="190"/>
      <c r="I3248" s="192"/>
    </row>
    <row r="3249" spans="1:9" ht="15">
      <c r="A3249" s="190"/>
      <c r="I3249" s="192"/>
    </row>
    <row r="3250" spans="1:9" ht="15">
      <c r="A3250" s="190"/>
      <c r="I3250" s="192"/>
    </row>
    <row r="3251" spans="1:9" ht="15">
      <c r="A3251" s="190"/>
      <c r="I3251" s="192"/>
    </row>
    <row r="3252" spans="1:9" ht="15">
      <c r="A3252" s="190"/>
      <c r="I3252" s="192"/>
    </row>
    <row r="3253" spans="1:9" ht="15">
      <c r="A3253" s="190"/>
      <c r="I3253" s="192"/>
    </row>
    <row r="3254" spans="1:9" ht="15">
      <c r="A3254" s="190"/>
      <c r="I3254" s="192"/>
    </row>
    <row r="3255" spans="1:9" ht="15">
      <c r="A3255" s="190"/>
      <c r="I3255" s="192"/>
    </row>
    <row r="3256" spans="1:9" ht="15">
      <c r="A3256" s="190"/>
      <c r="I3256" s="192"/>
    </row>
    <row r="3257" spans="1:9" ht="15">
      <c r="A3257" s="190"/>
      <c r="I3257" s="192"/>
    </row>
    <row r="3258" spans="1:9" ht="15">
      <c r="A3258" s="190"/>
      <c r="I3258" s="192"/>
    </row>
    <row r="3259" spans="1:9" ht="15">
      <c r="A3259" s="190"/>
      <c r="I3259" s="192"/>
    </row>
    <row r="3260" spans="1:9" ht="15">
      <c r="A3260" s="190"/>
      <c r="I3260" s="192"/>
    </row>
    <row r="3261" spans="1:9" ht="15">
      <c r="A3261" s="190"/>
      <c r="I3261" s="192"/>
    </row>
    <row r="3262" spans="1:9" ht="15">
      <c r="A3262" s="190"/>
      <c r="I3262" s="192"/>
    </row>
    <row r="3263" spans="1:9" ht="15">
      <c r="A3263" s="190"/>
      <c r="I3263" s="192"/>
    </row>
    <row r="3264" spans="1:9" ht="15">
      <c r="A3264" s="190"/>
      <c r="I3264" s="192"/>
    </row>
    <row r="3265" spans="1:9" ht="15">
      <c r="A3265" s="190"/>
      <c r="I3265" s="192"/>
    </row>
    <row r="3266" spans="1:9" ht="15">
      <c r="A3266" s="190"/>
      <c r="I3266" s="192"/>
    </row>
    <row r="3267" spans="1:9" ht="15">
      <c r="A3267" s="190"/>
      <c r="I3267" s="192"/>
    </row>
    <row r="3268" spans="1:9" ht="15">
      <c r="A3268" s="190"/>
      <c r="I3268" s="192"/>
    </row>
    <row r="3269" spans="1:9" ht="15">
      <c r="A3269" s="190"/>
      <c r="I3269" s="192"/>
    </row>
    <row r="3270" spans="1:9" ht="15">
      <c r="A3270" s="190"/>
      <c r="I3270" s="192"/>
    </row>
    <row r="3271" spans="1:9" ht="15">
      <c r="A3271" s="190"/>
      <c r="I3271" s="192"/>
    </row>
    <row r="3272" spans="1:9" ht="15">
      <c r="A3272" s="190"/>
      <c r="I3272" s="192"/>
    </row>
    <row r="3273" spans="1:9" ht="15">
      <c r="A3273" s="190"/>
      <c r="I3273" s="192"/>
    </row>
    <row r="3274" spans="1:9" ht="15">
      <c r="A3274" s="190"/>
      <c r="I3274" s="192"/>
    </row>
    <row r="3275" spans="1:9" ht="15">
      <c r="A3275" s="190"/>
      <c r="I3275" s="192"/>
    </row>
    <row r="3276" spans="1:9" ht="15">
      <c r="A3276" s="190"/>
      <c r="I3276" s="192"/>
    </row>
    <row r="3277" spans="1:9" ht="15">
      <c r="A3277" s="190"/>
      <c r="I3277" s="192"/>
    </row>
    <row r="3278" spans="1:9" ht="15">
      <c r="A3278" s="190"/>
      <c r="I3278" s="192"/>
    </row>
    <row r="3279" spans="1:9" ht="15">
      <c r="A3279" s="190"/>
      <c r="I3279" s="192"/>
    </row>
    <row r="3280" spans="1:9" ht="15">
      <c r="A3280" s="190"/>
      <c r="I3280" s="192"/>
    </row>
    <row r="3281" spans="1:9" ht="15">
      <c r="A3281" s="190"/>
      <c r="I3281" s="192"/>
    </row>
    <row r="3282" spans="1:9" ht="15">
      <c r="A3282" s="190"/>
      <c r="I3282" s="192"/>
    </row>
    <row r="3283" spans="1:9" ht="15">
      <c r="A3283" s="190"/>
      <c r="I3283" s="192"/>
    </row>
    <row r="3284" spans="1:9" ht="15">
      <c r="A3284" s="190"/>
      <c r="I3284" s="192"/>
    </row>
    <row r="3285" spans="1:9" ht="15">
      <c r="A3285" s="190"/>
      <c r="I3285" s="192"/>
    </row>
    <row r="3286" spans="1:9" ht="15">
      <c r="A3286" s="190"/>
      <c r="I3286" s="192"/>
    </row>
    <row r="3287" spans="1:9" ht="15">
      <c r="A3287" s="190"/>
      <c r="I3287" s="192"/>
    </row>
    <row r="3288" spans="1:9" ht="15">
      <c r="A3288" s="190"/>
      <c r="I3288" s="192"/>
    </row>
    <row r="3289" spans="1:9" ht="15">
      <c r="A3289" s="190"/>
      <c r="I3289" s="192"/>
    </row>
    <row r="3290" spans="1:9" ht="15">
      <c r="A3290" s="190"/>
      <c r="I3290" s="192"/>
    </row>
    <row r="3291" spans="1:9" ht="15">
      <c r="A3291" s="190"/>
      <c r="I3291" s="192"/>
    </row>
    <row r="3292" spans="1:9" ht="15">
      <c r="A3292" s="190"/>
      <c r="I3292" s="192"/>
    </row>
    <row r="3293" spans="1:9" ht="15">
      <c r="A3293" s="190"/>
      <c r="I3293" s="192"/>
    </row>
    <row r="3294" spans="1:9" ht="15">
      <c r="A3294" s="190"/>
      <c r="I3294" s="192"/>
    </row>
    <row r="3295" spans="1:9" ht="15">
      <c r="A3295" s="190"/>
      <c r="I3295" s="192"/>
    </row>
    <row r="3296" spans="1:9" ht="15">
      <c r="A3296" s="190"/>
      <c r="I3296" s="192"/>
    </row>
    <row r="3297" spans="1:9" ht="15">
      <c r="A3297" s="190"/>
      <c r="I3297" s="192"/>
    </row>
    <row r="3298" spans="1:9" ht="15">
      <c r="A3298" s="190"/>
      <c r="I3298" s="192"/>
    </row>
    <row r="3299" spans="1:9" ht="15">
      <c r="A3299" s="190"/>
      <c r="I3299" s="192"/>
    </row>
    <row r="3300" spans="1:9" ht="15">
      <c r="A3300" s="190"/>
      <c r="I3300" s="192"/>
    </row>
    <row r="3301" spans="1:9" ht="15">
      <c r="A3301" s="190"/>
      <c r="I3301" s="192"/>
    </row>
    <row r="3302" spans="1:9" ht="15">
      <c r="A3302" s="190"/>
      <c r="I3302" s="192"/>
    </row>
    <row r="3303" spans="1:9" ht="15">
      <c r="A3303" s="190"/>
      <c r="I3303" s="192"/>
    </row>
    <row r="3304" spans="1:9" ht="15">
      <c r="A3304" s="190"/>
      <c r="I3304" s="192"/>
    </row>
    <row r="3305" spans="1:9" ht="15">
      <c r="A3305" s="190"/>
      <c r="I3305" s="192"/>
    </row>
    <row r="3306" spans="1:9" ht="15">
      <c r="A3306" s="190"/>
      <c r="I3306" s="192"/>
    </row>
    <row r="3307" spans="1:9" ht="15">
      <c r="A3307" s="190"/>
      <c r="I3307" s="192"/>
    </row>
    <row r="3308" spans="1:9" ht="15">
      <c r="A3308" s="190"/>
      <c r="I3308" s="192"/>
    </row>
    <row r="3309" spans="1:9" ht="15">
      <c r="A3309" s="190"/>
      <c r="I3309" s="192"/>
    </row>
    <row r="3310" spans="1:9" ht="15">
      <c r="A3310" s="190"/>
      <c r="I3310" s="192"/>
    </row>
    <row r="3311" spans="1:9" ht="15">
      <c r="A3311" s="190"/>
      <c r="I3311" s="192"/>
    </row>
    <row r="3312" spans="1:9" ht="15">
      <c r="A3312" s="190"/>
      <c r="I3312" s="192"/>
    </row>
    <row r="3313" spans="1:9" ht="15">
      <c r="A3313" s="190"/>
      <c r="I3313" s="192"/>
    </row>
    <row r="3314" spans="1:9" ht="15">
      <c r="A3314" s="190"/>
      <c r="I3314" s="192"/>
    </row>
    <row r="3315" spans="1:9" ht="15">
      <c r="A3315" s="190"/>
      <c r="I3315" s="192"/>
    </row>
    <row r="3316" spans="1:9" ht="15">
      <c r="A3316" s="190"/>
      <c r="I3316" s="192"/>
    </row>
    <row r="3317" spans="1:9" ht="15">
      <c r="A3317" s="190"/>
      <c r="I3317" s="192"/>
    </row>
    <row r="3318" spans="1:9" ht="15">
      <c r="A3318" s="190"/>
      <c r="I3318" s="192"/>
    </row>
    <row r="3319" spans="1:9" ht="15">
      <c r="A3319" s="190"/>
      <c r="I3319" s="192"/>
    </row>
    <row r="3320" spans="1:9" ht="15">
      <c r="A3320" s="190"/>
      <c r="I3320" s="192"/>
    </row>
    <row r="3321" spans="1:9" ht="15">
      <c r="A3321" s="190"/>
      <c r="I3321" s="192"/>
    </row>
    <row r="3322" spans="1:9" ht="15">
      <c r="A3322" s="190"/>
      <c r="I3322" s="192"/>
    </row>
    <row r="3323" spans="1:9" ht="15">
      <c r="A3323" s="190"/>
      <c r="I3323" s="192"/>
    </row>
    <row r="3324" spans="1:9" ht="15">
      <c r="A3324" s="190"/>
      <c r="I3324" s="192"/>
    </row>
    <row r="3325" spans="1:9" ht="15">
      <c r="A3325" s="190"/>
      <c r="I3325" s="192"/>
    </row>
    <row r="3326" spans="1:9" ht="15">
      <c r="A3326" s="190"/>
      <c r="I3326" s="192"/>
    </row>
    <row r="3327" spans="1:9" ht="15">
      <c r="A3327" s="190"/>
      <c r="I3327" s="192"/>
    </row>
    <row r="3328" spans="1:9" ht="15">
      <c r="A3328" s="190"/>
      <c r="I3328" s="192"/>
    </row>
    <row r="3329" spans="1:9" ht="15">
      <c r="A3329" s="190"/>
      <c r="I3329" s="192"/>
    </row>
    <row r="3330" spans="1:9" ht="15">
      <c r="A3330" s="190"/>
      <c r="I3330" s="192"/>
    </row>
    <row r="3331" spans="1:9" ht="15">
      <c r="A3331" s="190"/>
      <c r="I3331" s="192"/>
    </row>
    <row r="3332" spans="1:9" ht="15">
      <c r="A3332" s="190"/>
      <c r="I3332" s="192"/>
    </row>
    <row r="3333" spans="1:9" ht="15">
      <c r="A3333" s="190"/>
      <c r="I3333" s="192"/>
    </row>
    <row r="3334" spans="1:9" ht="15">
      <c r="A3334" s="190"/>
      <c r="I3334" s="192"/>
    </row>
    <row r="3335" spans="1:9" ht="15">
      <c r="A3335" s="190"/>
      <c r="I3335" s="192"/>
    </row>
    <row r="3336" spans="1:9" ht="15">
      <c r="A3336" s="190"/>
      <c r="I3336" s="192"/>
    </row>
    <row r="3337" spans="1:9" ht="15">
      <c r="A3337" s="190"/>
      <c r="I3337" s="192"/>
    </row>
    <row r="3338" spans="1:9" ht="15">
      <c r="A3338" s="190"/>
      <c r="I3338" s="192"/>
    </row>
    <row r="3339" spans="1:9" ht="15">
      <c r="A3339" s="190"/>
      <c r="I3339" s="192"/>
    </row>
    <row r="3340" spans="1:9" ht="15">
      <c r="A3340" s="190"/>
      <c r="I3340" s="192"/>
    </row>
    <row r="3341" spans="1:9" ht="15">
      <c r="A3341" s="190"/>
      <c r="I3341" s="192"/>
    </row>
    <row r="3342" spans="1:9" ht="15">
      <c r="A3342" s="190"/>
      <c r="I3342" s="192"/>
    </row>
    <row r="3343" spans="1:9" ht="15">
      <c r="A3343" s="190"/>
      <c r="I3343" s="192"/>
    </row>
    <row r="3344" spans="1:9" ht="15">
      <c r="A3344" s="190"/>
      <c r="I3344" s="192"/>
    </row>
    <row r="3345" spans="1:9" ht="15">
      <c r="A3345" s="190"/>
      <c r="I3345" s="192"/>
    </row>
    <row r="3346" spans="1:9" ht="15">
      <c r="A3346" s="190"/>
      <c r="I3346" s="192"/>
    </row>
    <row r="3347" spans="1:9" ht="15">
      <c r="A3347" s="190"/>
      <c r="I3347" s="192"/>
    </row>
    <row r="3348" spans="1:9" ht="15">
      <c r="A3348" s="190"/>
      <c r="I3348" s="192"/>
    </row>
    <row r="3349" spans="1:9" ht="15">
      <c r="A3349" s="190"/>
      <c r="I3349" s="192"/>
    </row>
    <row r="3350" spans="1:9" ht="15">
      <c r="A3350" s="190"/>
      <c r="I3350" s="192"/>
    </row>
    <row r="3351" spans="1:9" ht="15">
      <c r="A3351" s="190"/>
      <c r="I3351" s="192"/>
    </row>
    <row r="3352" spans="1:9" ht="15">
      <c r="A3352" s="190"/>
      <c r="I3352" s="192"/>
    </row>
    <row r="3353" spans="1:9" ht="15">
      <c r="A3353" s="190"/>
      <c r="I3353" s="192"/>
    </row>
    <row r="3354" spans="1:9" ht="15">
      <c r="A3354" s="190"/>
      <c r="I3354" s="192"/>
    </row>
    <row r="3355" spans="1:9" ht="15">
      <c r="A3355" s="190"/>
      <c r="I3355" s="192"/>
    </row>
    <row r="3356" spans="1:9" ht="15">
      <c r="A3356" s="190"/>
      <c r="I3356" s="192"/>
    </row>
    <row r="3357" spans="1:9" ht="15">
      <c r="A3357" s="190"/>
      <c r="I3357" s="192"/>
    </row>
    <row r="3358" spans="1:9" ht="15">
      <c r="A3358" s="190"/>
      <c r="I3358" s="192"/>
    </row>
    <row r="3359" spans="1:9" ht="15">
      <c r="A3359" s="190"/>
      <c r="I3359" s="192"/>
    </row>
    <row r="3360" spans="1:9" ht="15">
      <c r="A3360" s="190"/>
      <c r="I3360" s="192"/>
    </row>
    <row r="3361" spans="1:9" ht="15">
      <c r="A3361" s="190"/>
      <c r="I3361" s="192"/>
    </row>
    <row r="3362" spans="1:9" ht="15">
      <c r="A3362" s="190"/>
      <c r="I3362" s="192"/>
    </row>
    <row r="3363" spans="1:9" ht="15">
      <c r="A3363" s="190"/>
      <c r="I3363" s="192"/>
    </row>
    <row r="3364" spans="1:9" ht="15">
      <c r="A3364" s="190"/>
      <c r="I3364" s="192"/>
    </row>
    <row r="3365" spans="1:9" ht="15">
      <c r="A3365" s="190"/>
      <c r="I3365" s="192"/>
    </row>
    <row r="3366" spans="1:9" ht="15">
      <c r="A3366" s="190"/>
      <c r="I3366" s="192"/>
    </row>
    <row r="3367" spans="1:9" ht="15">
      <c r="A3367" s="190"/>
      <c r="I3367" s="192"/>
    </row>
    <row r="3368" spans="1:9" ht="15">
      <c r="A3368" s="190"/>
      <c r="I3368" s="192"/>
    </row>
    <row r="3369" spans="1:9" ht="15">
      <c r="A3369" s="190"/>
      <c r="I3369" s="192"/>
    </row>
    <row r="3370" spans="1:9" ht="15">
      <c r="A3370" s="190"/>
      <c r="I3370" s="192"/>
    </row>
    <row r="3371" spans="1:9" ht="15">
      <c r="A3371" s="190"/>
      <c r="I3371" s="192"/>
    </row>
    <row r="3372" spans="1:9" ht="15">
      <c r="A3372" s="190"/>
      <c r="I3372" s="192"/>
    </row>
    <row r="3373" spans="1:9" ht="15">
      <c r="A3373" s="190"/>
      <c r="I3373" s="192"/>
    </row>
    <row r="3374" spans="1:9" ht="15">
      <c r="A3374" s="190"/>
      <c r="I3374" s="192"/>
    </row>
    <row r="3375" spans="1:9" ht="15">
      <c r="A3375" s="190"/>
      <c r="I3375" s="192"/>
    </row>
    <row r="3376" spans="1:9" ht="15">
      <c r="A3376" s="190"/>
      <c r="I3376" s="192"/>
    </row>
    <row r="3377" spans="1:9" ht="15">
      <c r="A3377" s="190"/>
      <c r="I3377" s="192"/>
    </row>
    <row r="3378" spans="1:9" ht="15">
      <c r="A3378" s="190"/>
      <c r="I3378" s="192"/>
    </row>
    <row r="3379" spans="1:9" ht="15">
      <c r="A3379" s="190"/>
      <c r="I3379" s="192"/>
    </row>
    <row r="3380" spans="1:9" ht="15">
      <c r="A3380" s="190"/>
      <c r="I3380" s="192"/>
    </row>
    <row r="3381" spans="1:9" ht="15">
      <c r="A3381" s="190"/>
      <c r="I3381" s="192"/>
    </row>
    <row r="3382" spans="1:9" ht="15">
      <c r="A3382" s="190"/>
      <c r="I3382" s="192"/>
    </row>
    <row r="3383" spans="1:9" ht="15">
      <c r="A3383" s="190"/>
      <c r="I3383" s="192"/>
    </row>
    <row r="3384" spans="1:9" ht="15">
      <c r="A3384" s="190"/>
      <c r="I3384" s="192"/>
    </row>
    <row r="3385" spans="1:9" ht="15">
      <c r="A3385" s="190"/>
      <c r="I3385" s="192"/>
    </row>
    <row r="3386" spans="1:9" ht="15">
      <c r="A3386" s="190"/>
      <c r="I3386" s="192"/>
    </row>
    <row r="3387" spans="1:9" ht="15">
      <c r="A3387" s="190"/>
      <c r="I3387" s="192"/>
    </row>
    <row r="3388" spans="1:9" ht="15">
      <c r="A3388" s="190"/>
      <c r="I3388" s="192"/>
    </row>
    <row r="3389" spans="1:9" ht="15">
      <c r="A3389" s="190"/>
      <c r="I3389" s="192"/>
    </row>
    <row r="3390" spans="1:9" ht="15">
      <c r="A3390" s="190"/>
      <c r="I3390" s="192"/>
    </row>
    <row r="3391" spans="1:9" ht="15">
      <c r="A3391" s="190"/>
      <c r="I3391" s="192"/>
    </row>
    <row r="3392" spans="1:9" ht="15">
      <c r="A3392" s="190"/>
      <c r="I3392" s="192"/>
    </row>
    <row r="3393" spans="1:9" ht="15">
      <c r="A3393" s="190"/>
      <c r="I3393" s="192"/>
    </row>
    <row r="3394" spans="1:9" ht="15">
      <c r="A3394" s="190"/>
      <c r="I3394" s="192"/>
    </row>
    <row r="3395" spans="1:9" ht="15">
      <c r="A3395" s="190"/>
      <c r="I3395" s="192"/>
    </row>
    <row r="3396" spans="1:9" ht="15">
      <c r="A3396" s="190"/>
      <c r="I3396" s="192"/>
    </row>
    <row r="3397" spans="1:9" ht="15">
      <c r="A3397" s="190"/>
      <c r="I3397" s="192"/>
    </row>
    <row r="3398" spans="1:9" ht="15">
      <c r="A3398" s="190"/>
      <c r="I3398" s="192"/>
    </row>
    <row r="3399" spans="1:9" ht="15">
      <c r="A3399" s="190"/>
      <c r="I3399" s="192"/>
    </row>
    <row r="3400" spans="1:9" ht="15">
      <c r="A3400" s="190"/>
      <c r="I3400" s="192"/>
    </row>
    <row r="3401" spans="1:9" ht="15">
      <c r="A3401" s="190"/>
      <c r="I3401" s="192"/>
    </row>
    <row r="3402" spans="1:9" ht="15">
      <c r="A3402" s="190"/>
      <c r="I3402" s="192"/>
    </row>
    <row r="3403" spans="1:9" ht="15">
      <c r="A3403" s="190"/>
      <c r="I3403" s="192"/>
    </row>
    <row r="3404" spans="1:9" ht="15">
      <c r="A3404" s="190"/>
      <c r="I3404" s="192"/>
    </row>
    <row r="3405" spans="1:9" ht="15">
      <c r="A3405" s="190"/>
      <c r="I3405" s="192"/>
    </row>
    <row r="3406" spans="1:9" ht="15">
      <c r="A3406" s="190"/>
      <c r="I3406" s="192"/>
    </row>
    <row r="3407" spans="1:9" ht="15">
      <c r="A3407" s="190"/>
      <c r="I3407" s="192"/>
    </row>
    <row r="3408" spans="1:9" ht="15">
      <c r="A3408" s="190"/>
      <c r="I3408" s="192"/>
    </row>
    <row r="3409" spans="1:9" ht="15">
      <c r="A3409" s="190"/>
      <c r="I3409" s="192"/>
    </row>
    <row r="3410" spans="1:9" ht="15">
      <c r="A3410" s="190"/>
      <c r="I3410" s="192"/>
    </row>
    <row r="3411" spans="1:9" ht="15">
      <c r="A3411" s="190"/>
      <c r="I3411" s="192"/>
    </row>
    <row r="3412" spans="1:9" ht="15">
      <c r="A3412" s="190"/>
      <c r="I3412" s="192"/>
    </row>
    <row r="3413" spans="1:9" ht="15">
      <c r="A3413" s="190"/>
      <c r="I3413" s="192"/>
    </row>
    <row r="3414" spans="1:9" ht="15">
      <c r="A3414" s="190"/>
      <c r="I3414" s="192"/>
    </row>
    <row r="3415" spans="1:9" ht="15">
      <c r="A3415" s="190"/>
      <c r="I3415" s="192"/>
    </row>
    <row r="3416" spans="1:9" ht="15">
      <c r="A3416" s="190"/>
      <c r="I3416" s="192"/>
    </row>
    <row r="3417" spans="1:9" ht="15">
      <c r="A3417" s="190"/>
      <c r="I3417" s="192"/>
    </row>
    <row r="3418" spans="1:9" ht="15">
      <c r="A3418" s="190"/>
      <c r="I3418" s="192"/>
    </row>
    <row r="3419" spans="1:9" ht="15">
      <c r="A3419" s="190"/>
      <c r="I3419" s="192"/>
    </row>
    <row r="3420" spans="1:9" ht="15">
      <c r="A3420" s="190"/>
      <c r="I3420" s="192"/>
    </row>
    <row r="3421" spans="1:9" ht="15">
      <c r="A3421" s="190"/>
      <c r="I3421" s="192"/>
    </row>
    <row r="3422" spans="1:9" ht="15">
      <c r="A3422" s="190"/>
      <c r="I3422" s="192"/>
    </row>
    <row r="3423" spans="1:9" ht="15">
      <c r="A3423" s="190"/>
      <c r="I3423" s="192"/>
    </row>
    <row r="3424" spans="1:9" ht="15">
      <c r="A3424" s="190"/>
      <c r="I3424" s="192"/>
    </row>
    <row r="3425" spans="1:9" ht="15">
      <c r="A3425" s="190"/>
      <c r="I3425" s="192"/>
    </row>
    <row r="3426" spans="1:9" ht="15">
      <c r="A3426" s="190"/>
      <c r="I3426" s="192"/>
    </row>
    <row r="3427" spans="1:9" ht="15">
      <c r="A3427" s="190"/>
      <c r="I3427" s="192"/>
    </row>
    <row r="3428" spans="1:9" ht="15">
      <c r="A3428" s="190"/>
      <c r="I3428" s="192"/>
    </row>
    <row r="3429" spans="1:9" ht="15">
      <c r="A3429" s="190"/>
      <c r="I3429" s="192"/>
    </row>
    <row r="3430" spans="1:9" ht="15">
      <c r="A3430" s="190"/>
      <c r="I3430" s="192"/>
    </row>
    <row r="3431" spans="1:9" ht="15">
      <c r="A3431" s="190"/>
      <c r="I3431" s="192"/>
    </row>
    <row r="3432" spans="1:9" ht="15">
      <c r="A3432" s="190"/>
      <c r="I3432" s="192"/>
    </row>
    <row r="3433" spans="1:9" ht="15">
      <c r="A3433" s="190"/>
      <c r="I3433" s="192"/>
    </row>
    <row r="3434" spans="1:9" ht="15">
      <c r="A3434" s="190"/>
      <c r="I3434" s="192"/>
    </row>
    <row r="3435" spans="1:9" ht="15">
      <c r="A3435" s="190"/>
      <c r="I3435" s="192"/>
    </row>
    <row r="3436" spans="1:9" ht="15">
      <c r="A3436" s="190"/>
      <c r="I3436" s="192"/>
    </row>
    <row r="3437" spans="1:9" ht="15">
      <c r="A3437" s="190"/>
      <c r="I3437" s="192"/>
    </row>
    <row r="3438" spans="1:9" ht="15">
      <c r="A3438" s="190"/>
      <c r="I3438" s="192"/>
    </row>
    <row r="3439" spans="1:9" ht="15">
      <c r="A3439" s="190"/>
      <c r="I3439" s="192"/>
    </row>
    <row r="3440" spans="1:9" ht="15">
      <c r="A3440" s="190"/>
      <c r="I3440" s="192"/>
    </row>
    <row r="3441" spans="1:9" ht="15">
      <c r="A3441" s="190"/>
      <c r="I3441" s="192"/>
    </row>
    <row r="3442" spans="1:9" ht="15">
      <c r="A3442" s="190"/>
      <c r="I3442" s="192"/>
    </row>
    <row r="3443" spans="1:9" ht="15">
      <c r="A3443" s="190"/>
      <c r="I3443" s="192"/>
    </row>
    <row r="3444" spans="1:9" ht="15">
      <c r="A3444" s="190"/>
      <c r="I3444" s="192"/>
    </row>
    <row r="3445" spans="1:9" ht="15">
      <c r="A3445" s="190"/>
      <c r="I3445" s="192"/>
    </row>
    <row r="3446" spans="1:9" ht="15">
      <c r="A3446" s="190"/>
      <c r="I3446" s="192"/>
    </row>
    <row r="3447" spans="1:9" ht="15">
      <c r="A3447" s="190"/>
      <c r="I3447" s="192"/>
    </row>
    <row r="3448" spans="1:9" ht="15">
      <c r="A3448" s="190"/>
      <c r="I3448" s="192"/>
    </row>
    <row r="3449" spans="1:9" ht="15">
      <c r="A3449" s="190"/>
      <c r="I3449" s="192"/>
    </row>
    <row r="3450" spans="1:9" ht="15">
      <c r="A3450" s="190"/>
      <c r="I3450" s="192"/>
    </row>
    <row r="3451" spans="1:9" ht="15">
      <c r="A3451" s="190"/>
      <c r="I3451" s="192"/>
    </row>
    <row r="3452" spans="1:9" ht="15">
      <c r="A3452" s="190"/>
      <c r="I3452" s="192"/>
    </row>
    <row r="3453" spans="1:9" ht="15">
      <c r="A3453" s="190"/>
      <c r="I3453" s="192"/>
    </row>
    <row r="3454" spans="1:9" ht="15">
      <c r="A3454" s="190"/>
      <c r="I3454" s="192"/>
    </row>
    <row r="3455" spans="1:9" ht="15">
      <c r="A3455" s="190"/>
      <c r="I3455" s="192"/>
    </row>
    <row r="3456" spans="1:9" ht="15">
      <c r="A3456" s="190"/>
      <c r="I3456" s="192"/>
    </row>
    <row r="3457" spans="1:9" ht="15">
      <c r="A3457" s="190"/>
      <c r="I3457" s="192"/>
    </row>
    <row r="3458" spans="1:9" ht="15">
      <c r="A3458" s="190"/>
      <c r="I3458" s="192"/>
    </row>
    <row r="3459" spans="1:9" ht="15">
      <c r="A3459" s="190"/>
      <c r="I3459" s="192"/>
    </row>
    <row r="3460" spans="1:9" ht="15">
      <c r="A3460" s="190"/>
      <c r="I3460" s="192"/>
    </row>
    <row r="3461" spans="1:9" ht="15">
      <c r="A3461" s="190"/>
      <c r="I3461" s="192"/>
    </row>
    <row r="3462" spans="1:9" ht="15">
      <c r="A3462" s="190"/>
      <c r="I3462" s="192"/>
    </row>
    <row r="3463" spans="1:9" ht="15">
      <c r="A3463" s="190"/>
      <c r="I3463" s="192"/>
    </row>
    <row r="3464" spans="1:9" ht="15">
      <c r="A3464" s="190"/>
      <c r="I3464" s="192"/>
    </row>
    <row r="3465" spans="1:9" ht="15">
      <c r="A3465" s="190"/>
      <c r="I3465" s="192"/>
    </row>
    <row r="3466" spans="1:9" ht="15">
      <c r="A3466" s="190"/>
      <c r="I3466" s="192"/>
    </row>
    <row r="3467" spans="1:9" ht="15">
      <c r="A3467" s="190"/>
      <c r="I3467" s="192"/>
    </row>
    <row r="3468" spans="1:9" ht="15">
      <c r="A3468" s="190"/>
      <c r="I3468" s="192"/>
    </row>
    <row r="3469" spans="1:9" ht="15">
      <c r="A3469" s="190"/>
      <c r="I3469" s="192"/>
    </row>
    <row r="3470" spans="1:9" ht="15">
      <c r="A3470" s="190"/>
      <c r="I3470" s="192"/>
    </row>
    <row r="3471" spans="1:9" ht="15">
      <c r="A3471" s="190"/>
      <c r="I3471" s="192"/>
    </row>
    <row r="3472" spans="1:9" ht="15">
      <c r="A3472" s="190"/>
      <c r="I3472" s="192"/>
    </row>
    <row r="3473" spans="1:9" ht="15">
      <c r="A3473" s="190"/>
      <c r="I3473" s="192"/>
    </row>
    <row r="3474" spans="1:9" ht="15">
      <c r="A3474" s="190"/>
      <c r="I3474" s="192"/>
    </row>
    <row r="3475" spans="1:9" ht="15">
      <c r="A3475" s="190"/>
      <c r="I3475" s="192"/>
    </row>
    <row r="3476" spans="1:9" ht="15">
      <c r="A3476" s="190"/>
      <c r="I3476" s="192"/>
    </row>
    <row r="3477" spans="1:9" ht="15">
      <c r="A3477" s="190"/>
      <c r="I3477" s="192"/>
    </row>
    <row r="3478" spans="1:9" ht="15">
      <c r="A3478" s="190"/>
      <c r="I3478" s="192"/>
    </row>
    <row r="3479" spans="1:9" ht="15">
      <c r="A3479" s="190"/>
      <c r="I3479" s="192"/>
    </row>
    <row r="3480" spans="1:9" ht="15">
      <c r="A3480" s="190"/>
      <c r="I3480" s="192"/>
    </row>
    <row r="3481" spans="1:9" ht="15">
      <c r="A3481" s="190"/>
      <c r="I3481" s="192"/>
    </row>
    <row r="3482" spans="1:9" ht="15">
      <c r="A3482" s="190"/>
      <c r="I3482" s="192"/>
    </row>
    <row r="3483" spans="1:9" ht="15">
      <c r="A3483" s="190"/>
      <c r="I3483" s="192"/>
    </row>
    <row r="3484" spans="1:9" ht="15">
      <c r="A3484" s="190"/>
      <c r="I3484" s="192"/>
    </row>
    <row r="3485" spans="1:9" ht="15">
      <c r="A3485" s="190"/>
      <c r="I3485" s="192"/>
    </row>
    <row r="3486" spans="1:9" ht="15">
      <c r="A3486" s="190"/>
      <c r="I3486" s="192"/>
    </row>
    <row r="3487" spans="1:9" ht="15">
      <c r="A3487" s="190"/>
      <c r="I3487" s="192"/>
    </row>
    <row r="3488" spans="1:9" ht="15">
      <c r="A3488" s="190"/>
      <c r="I3488" s="192"/>
    </row>
    <row r="3489" spans="1:9" ht="15">
      <c r="A3489" s="190"/>
      <c r="I3489" s="192"/>
    </row>
    <row r="3490" spans="1:9" ht="15">
      <c r="A3490" s="190"/>
      <c r="I3490" s="192"/>
    </row>
    <row r="3491" spans="1:9" ht="15">
      <c r="A3491" s="190"/>
      <c r="I3491" s="192"/>
    </row>
    <row r="3492" spans="1:9" ht="15">
      <c r="A3492" s="190"/>
      <c r="I3492" s="192"/>
    </row>
    <row r="3493" spans="1:9" ht="15">
      <c r="A3493" s="190"/>
      <c r="I3493" s="192"/>
    </row>
    <row r="3494" spans="1:9" ht="15">
      <c r="A3494" s="190"/>
      <c r="I3494" s="192"/>
    </row>
    <row r="3495" spans="1:9" ht="15">
      <c r="A3495" s="190"/>
      <c r="I3495" s="192"/>
    </row>
    <row r="3496" spans="1:9" ht="15">
      <c r="A3496" s="190"/>
      <c r="I3496" s="192"/>
    </row>
    <row r="3497" spans="1:9" ht="15">
      <c r="A3497" s="190"/>
      <c r="I3497" s="192"/>
    </row>
    <row r="3498" spans="1:9" ht="15">
      <c r="A3498" s="190"/>
      <c r="I3498" s="192"/>
    </row>
    <row r="3499" spans="1:9" ht="15">
      <c r="A3499" s="190"/>
      <c r="I3499" s="192"/>
    </row>
    <row r="3500" spans="1:9" ht="15">
      <c r="A3500" s="190"/>
      <c r="I3500" s="192"/>
    </row>
    <row r="3501" spans="1:9" ht="15">
      <c r="A3501" s="190"/>
      <c r="I3501" s="192"/>
    </row>
    <row r="3502" spans="1:9" ht="15">
      <c r="A3502" s="190"/>
      <c r="I3502" s="192"/>
    </row>
    <row r="3503" spans="1:9" ht="15">
      <c r="A3503" s="190"/>
      <c r="I3503" s="192"/>
    </row>
    <row r="3504" spans="1:9" ht="15">
      <c r="A3504" s="190"/>
      <c r="I3504" s="192"/>
    </row>
    <row r="3505" spans="1:9" ht="15">
      <c r="A3505" s="190"/>
      <c r="I3505" s="192"/>
    </row>
    <row r="3506" spans="1:9" ht="15">
      <c r="A3506" s="190"/>
      <c r="I3506" s="192"/>
    </row>
    <row r="3507" spans="1:9" ht="15">
      <c r="A3507" s="190"/>
      <c r="I3507" s="192"/>
    </row>
    <row r="3508" spans="1:9" ht="15">
      <c r="A3508" s="190"/>
      <c r="I3508" s="192"/>
    </row>
    <row r="3509" spans="1:9" ht="15">
      <c r="A3509" s="190"/>
      <c r="I3509" s="192"/>
    </row>
    <row r="3510" spans="1:9" ht="15">
      <c r="A3510" s="190"/>
      <c r="I3510" s="192"/>
    </row>
    <row r="3511" spans="1:9" ht="15">
      <c r="A3511" s="190"/>
      <c r="I3511" s="192"/>
    </row>
    <row r="3512" spans="1:9" ht="15">
      <c r="A3512" s="190"/>
      <c r="I3512" s="192"/>
    </row>
    <row r="3513" spans="1:9" ht="15">
      <c r="A3513" s="190"/>
      <c r="I3513" s="192"/>
    </row>
    <row r="3514" spans="1:9" ht="15">
      <c r="A3514" s="190"/>
      <c r="I3514" s="192"/>
    </row>
    <row r="3515" spans="1:9" ht="15">
      <c r="A3515" s="190"/>
      <c r="I3515" s="192"/>
    </row>
    <row r="3516" spans="1:9" ht="15">
      <c r="A3516" s="190"/>
      <c r="I3516" s="192"/>
    </row>
    <row r="3517" spans="1:9" ht="15">
      <c r="A3517" s="190"/>
      <c r="I3517" s="192"/>
    </row>
    <row r="3518" spans="1:9" ht="15">
      <c r="A3518" s="190"/>
      <c r="I3518" s="192"/>
    </row>
    <row r="3519" spans="1:9" ht="15">
      <c r="A3519" s="190"/>
      <c r="I3519" s="192"/>
    </row>
    <row r="3520" spans="1:9" ht="15">
      <c r="A3520" s="190"/>
      <c r="I3520" s="192"/>
    </row>
    <row r="3521" spans="1:9" ht="15">
      <c r="A3521" s="190"/>
      <c r="I3521" s="192"/>
    </row>
    <row r="3522" spans="1:9" ht="15">
      <c r="A3522" s="190"/>
      <c r="I3522" s="192"/>
    </row>
    <row r="3523" spans="1:9" ht="15">
      <c r="A3523" s="190"/>
      <c r="I3523" s="192"/>
    </row>
    <row r="3524" spans="1:9" ht="15">
      <c r="A3524" s="190"/>
      <c r="I3524" s="192"/>
    </row>
    <row r="3525" spans="1:9" ht="15">
      <c r="A3525" s="190"/>
      <c r="I3525" s="192"/>
    </row>
    <row r="3526" spans="1:9" ht="15">
      <c r="A3526" s="190"/>
      <c r="I3526" s="192"/>
    </row>
    <row r="3527" spans="1:9" ht="15">
      <c r="A3527" s="190"/>
      <c r="I3527" s="192"/>
    </row>
    <row r="3528" spans="1:9" ht="15">
      <c r="A3528" s="190"/>
      <c r="I3528" s="192"/>
    </row>
    <row r="3529" spans="1:9" ht="15">
      <c r="A3529" s="190"/>
      <c r="I3529" s="192"/>
    </row>
    <row r="3530" spans="1:9" ht="15">
      <c r="A3530" s="190"/>
      <c r="I3530" s="192"/>
    </row>
    <row r="3531" spans="1:9" ht="15">
      <c r="A3531" s="190"/>
      <c r="I3531" s="192"/>
    </row>
    <row r="3532" spans="1:9" ht="15">
      <c r="A3532" s="190"/>
      <c r="I3532" s="192"/>
    </row>
    <row r="3533" spans="1:9" ht="15">
      <c r="A3533" s="190"/>
      <c r="I3533" s="192"/>
    </row>
    <row r="3534" spans="1:9" ht="15">
      <c r="A3534" s="190"/>
      <c r="I3534" s="192"/>
    </row>
    <row r="3535" spans="1:9" ht="15">
      <c r="A3535" s="190"/>
      <c r="I3535" s="192"/>
    </row>
    <row r="3536" spans="1:9" ht="15">
      <c r="A3536" s="190"/>
      <c r="I3536" s="192"/>
    </row>
    <row r="3537" spans="1:9" ht="15">
      <c r="A3537" s="190"/>
      <c r="I3537" s="192"/>
    </row>
    <row r="3538" spans="1:9" ht="15">
      <c r="A3538" s="190"/>
      <c r="I3538" s="192"/>
    </row>
    <row r="3539" spans="1:9" ht="15">
      <c r="A3539" s="190"/>
      <c r="I3539" s="192"/>
    </row>
    <row r="3540" spans="1:9" ht="15">
      <c r="A3540" s="190"/>
      <c r="I3540" s="192"/>
    </row>
    <row r="3541" spans="1:9" ht="15">
      <c r="A3541" s="190"/>
      <c r="I3541" s="192"/>
    </row>
    <row r="3542" spans="1:9" ht="15">
      <c r="A3542" s="190"/>
      <c r="I3542" s="192"/>
    </row>
    <row r="3543" spans="1:9" ht="15">
      <c r="A3543" s="190"/>
      <c r="I3543" s="192"/>
    </row>
    <row r="3544" spans="1:9" ht="15">
      <c r="A3544" s="190"/>
      <c r="I3544" s="192"/>
    </row>
    <row r="3545" spans="1:9" ht="15">
      <c r="A3545" s="190"/>
      <c r="I3545" s="192"/>
    </row>
    <row r="3546" spans="1:9" ht="15">
      <c r="A3546" s="190"/>
      <c r="I3546" s="192"/>
    </row>
    <row r="3547" spans="1:9" ht="15">
      <c r="A3547" s="190"/>
      <c r="I3547" s="192"/>
    </row>
    <row r="3548" spans="1:9" ht="15">
      <c r="A3548" s="190"/>
      <c r="I3548" s="192"/>
    </row>
    <row r="3549" spans="1:9" ht="15">
      <c r="A3549" s="190"/>
      <c r="I3549" s="192"/>
    </row>
    <row r="3550" spans="1:9" ht="15">
      <c r="A3550" s="190"/>
      <c r="I3550" s="192"/>
    </row>
    <row r="3551" spans="1:9" ht="15">
      <c r="A3551" s="190"/>
      <c r="I3551" s="192"/>
    </row>
    <row r="3552" spans="1:9" ht="15">
      <c r="A3552" s="190"/>
      <c r="I3552" s="192"/>
    </row>
    <row r="3553" spans="1:9" ht="15">
      <c r="A3553" s="190"/>
      <c r="I3553" s="192"/>
    </row>
    <row r="3554" spans="1:9" ht="15">
      <c r="A3554" s="190"/>
      <c r="I3554" s="192"/>
    </row>
    <row r="3555" spans="1:9" ht="15">
      <c r="A3555" s="190"/>
      <c r="I3555" s="192"/>
    </row>
    <row r="3556" spans="1:9" ht="15">
      <c r="A3556" s="190"/>
      <c r="I3556" s="192"/>
    </row>
    <row r="3557" spans="1:9" ht="15">
      <c r="A3557" s="190"/>
      <c r="I3557" s="192"/>
    </row>
    <row r="3558" spans="1:9" ht="15">
      <c r="A3558" s="190"/>
      <c r="I3558" s="192"/>
    </row>
    <row r="3559" spans="1:9" ht="15">
      <c r="A3559" s="190"/>
      <c r="I3559" s="192"/>
    </row>
    <row r="3560" spans="1:9" ht="15">
      <c r="A3560" s="190"/>
      <c r="I3560" s="192"/>
    </row>
    <row r="3561" spans="1:9" ht="15">
      <c r="A3561" s="190"/>
      <c r="I3561" s="192"/>
    </row>
    <row r="3562" spans="1:9" ht="15">
      <c r="A3562" s="190"/>
      <c r="I3562" s="192"/>
    </row>
    <row r="3563" spans="1:9" ht="15">
      <c r="A3563" s="190"/>
      <c r="I3563" s="192"/>
    </row>
    <row r="3564" spans="1:9" ht="15">
      <c r="A3564" s="190"/>
      <c r="I3564" s="192"/>
    </row>
    <row r="3565" spans="1:9" ht="15">
      <c r="A3565" s="190"/>
      <c r="I3565" s="192"/>
    </row>
    <row r="3566" spans="1:9" ht="15">
      <c r="A3566" s="190"/>
      <c r="I3566" s="192"/>
    </row>
    <row r="3567" spans="1:9" ht="15">
      <c r="A3567" s="190"/>
      <c r="I3567" s="192"/>
    </row>
    <row r="3568" spans="1:9" ht="15">
      <c r="A3568" s="190"/>
      <c r="I3568" s="192"/>
    </row>
    <row r="3569" spans="1:9" ht="15">
      <c r="A3569" s="190"/>
      <c r="I3569" s="192"/>
    </row>
    <row r="3570" spans="1:9" ht="15">
      <c r="A3570" s="190"/>
      <c r="I3570" s="192"/>
    </row>
    <row r="3571" spans="1:9" ht="15">
      <c r="A3571" s="190"/>
      <c r="I3571" s="192"/>
    </row>
    <row r="3572" spans="1:9" ht="15">
      <c r="A3572" s="190"/>
      <c r="I3572" s="192"/>
    </row>
    <row r="3573" spans="1:9" ht="15">
      <c r="A3573" s="190"/>
      <c r="I3573" s="192"/>
    </row>
    <row r="3574" spans="1:9" ht="15">
      <c r="A3574" s="190"/>
      <c r="I3574" s="192"/>
    </row>
    <row r="3575" spans="1:9" ht="15">
      <c r="A3575" s="190"/>
      <c r="I3575" s="192"/>
    </row>
    <row r="3576" spans="1:9" ht="15">
      <c r="A3576" s="190"/>
      <c r="I3576" s="192"/>
    </row>
    <row r="3577" spans="1:9" ht="15">
      <c r="A3577" s="190"/>
      <c r="I3577" s="192"/>
    </row>
    <row r="3578" spans="1:9" ht="15">
      <c r="A3578" s="190"/>
      <c r="I3578" s="192"/>
    </row>
    <row r="3579" spans="1:9" ht="15">
      <c r="A3579" s="190"/>
      <c r="I3579" s="192"/>
    </row>
    <row r="3580" spans="1:9" ht="15">
      <c r="A3580" s="190"/>
      <c r="I3580" s="192"/>
    </row>
    <row r="3581" spans="1:9" ht="15">
      <c r="A3581" s="190"/>
      <c r="I3581" s="192"/>
    </row>
    <row r="3582" spans="1:9" ht="15">
      <c r="A3582" s="190"/>
      <c r="I3582" s="192"/>
    </row>
    <row r="3583" spans="1:9" ht="15">
      <c r="A3583" s="190"/>
      <c r="I3583" s="192"/>
    </row>
    <row r="3584" spans="1:9" ht="15">
      <c r="A3584" s="190"/>
      <c r="I3584" s="192"/>
    </row>
    <row r="3585" spans="1:9" ht="15">
      <c r="A3585" s="190"/>
      <c r="I3585" s="192"/>
    </row>
    <row r="3586" spans="1:9" ht="15">
      <c r="A3586" s="190"/>
      <c r="I3586" s="192"/>
    </row>
    <row r="3587" spans="1:9" ht="15">
      <c r="A3587" s="190"/>
      <c r="I3587" s="192"/>
    </row>
    <row r="3588" spans="1:9" ht="15">
      <c r="A3588" s="190"/>
      <c r="I3588" s="192"/>
    </row>
    <row r="3589" spans="1:9" ht="15">
      <c r="A3589" s="190"/>
      <c r="I3589" s="192"/>
    </row>
    <row r="3590" spans="1:9" ht="15">
      <c r="A3590" s="190"/>
      <c r="I3590" s="192"/>
    </row>
    <row r="3591" spans="1:9" ht="15">
      <c r="A3591" s="190"/>
      <c r="I3591" s="192"/>
    </row>
    <row r="3592" spans="1:9" ht="15">
      <c r="A3592" s="190"/>
      <c r="I3592" s="192"/>
    </row>
    <row r="3593" spans="1:9" ht="15">
      <c r="A3593" s="190"/>
      <c r="I3593" s="192"/>
    </row>
    <row r="3594" spans="1:9" ht="15">
      <c r="A3594" s="190"/>
      <c r="I3594" s="192"/>
    </row>
    <row r="3595" spans="1:9" ht="15">
      <c r="A3595" s="190"/>
      <c r="I3595" s="192"/>
    </row>
    <row r="3596" spans="1:9" ht="15">
      <c r="A3596" s="190"/>
      <c r="I3596" s="192"/>
    </row>
    <row r="3597" spans="1:9" ht="15">
      <c r="A3597" s="190"/>
      <c r="I3597" s="192"/>
    </row>
    <row r="3598" spans="1:9" ht="15">
      <c r="A3598" s="190"/>
      <c r="I3598" s="192"/>
    </row>
    <row r="3599" spans="1:9" ht="15">
      <c r="A3599" s="190"/>
      <c r="I3599" s="192"/>
    </row>
    <row r="3600" spans="1:9" ht="15">
      <c r="A3600" s="190"/>
      <c r="I3600" s="192"/>
    </row>
    <row r="3601" spans="1:9" ht="15">
      <c r="A3601" s="190"/>
      <c r="I3601" s="192"/>
    </row>
    <row r="3602" spans="1:9" ht="15">
      <c r="A3602" s="190"/>
      <c r="I3602" s="192"/>
    </row>
    <row r="3603" spans="1:9" ht="15">
      <c r="A3603" s="190"/>
      <c r="I3603" s="192"/>
    </row>
    <row r="3604" spans="1:9" ht="15">
      <c r="A3604" s="190"/>
      <c r="I3604" s="192"/>
    </row>
    <row r="3605" spans="1:9" ht="15">
      <c r="A3605" s="190"/>
      <c r="I3605" s="192"/>
    </row>
    <row r="3606" spans="1:9" ht="15">
      <c r="A3606" s="190"/>
      <c r="I3606" s="192"/>
    </row>
    <row r="3607" spans="1:9" ht="15">
      <c r="A3607" s="190"/>
      <c r="I3607" s="192"/>
    </row>
    <row r="3608" spans="1:9" ht="15">
      <c r="A3608" s="190"/>
      <c r="I3608" s="192"/>
    </row>
    <row r="3609" spans="1:9" ht="15">
      <c r="A3609" s="190"/>
      <c r="I3609" s="192"/>
    </row>
    <row r="3610" spans="1:9" ht="15">
      <c r="A3610" s="190"/>
      <c r="I3610" s="192"/>
    </row>
    <row r="3611" spans="1:9" ht="15">
      <c r="A3611" s="190"/>
      <c r="I3611" s="192"/>
    </row>
    <row r="3612" spans="1:9" ht="15">
      <c r="A3612" s="190"/>
      <c r="I3612" s="192"/>
    </row>
    <row r="3613" spans="1:9" ht="15">
      <c r="A3613" s="190"/>
      <c r="I3613" s="192"/>
    </row>
    <row r="3614" spans="1:9" ht="15">
      <c r="A3614" s="190"/>
      <c r="I3614" s="192"/>
    </row>
    <row r="3615" spans="1:9" ht="15">
      <c r="A3615" s="190"/>
      <c r="I3615" s="192"/>
    </row>
    <row r="3616" spans="1:9" ht="15">
      <c r="A3616" s="190"/>
      <c r="I3616" s="192"/>
    </row>
    <row r="3617" spans="1:9" ht="15">
      <c r="A3617" s="190"/>
      <c r="I3617" s="192"/>
    </row>
    <row r="3618" spans="1:9" ht="15">
      <c r="A3618" s="190"/>
      <c r="I3618" s="192"/>
    </row>
    <row r="3619" spans="1:9" ht="15">
      <c r="A3619" s="190"/>
      <c r="I3619" s="192"/>
    </row>
    <row r="3620" spans="1:9" ht="15">
      <c r="A3620" s="190"/>
      <c r="I3620" s="192"/>
    </row>
    <row r="3621" spans="1:9" ht="15">
      <c r="A3621" s="190"/>
      <c r="I3621" s="192"/>
    </row>
    <row r="3622" spans="1:9" ht="15">
      <c r="A3622" s="190"/>
      <c r="I3622" s="192"/>
    </row>
    <row r="3623" spans="1:9" ht="15">
      <c r="A3623" s="190"/>
      <c r="I3623" s="192"/>
    </row>
    <row r="3624" spans="1:9" ht="15">
      <c r="A3624" s="190"/>
      <c r="I3624" s="192"/>
    </row>
    <row r="3625" spans="1:9" ht="15">
      <c r="A3625" s="190"/>
      <c r="I3625" s="192"/>
    </row>
    <row r="3626" spans="1:9" ht="15">
      <c r="A3626" s="190"/>
      <c r="I3626" s="192"/>
    </row>
    <row r="3627" spans="1:9" ht="15">
      <c r="A3627" s="190"/>
      <c r="I3627" s="192"/>
    </row>
    <row r="3628" spans="1:9" ht="15">
      <c r="A3628" s="190"/>
      <c r="I3628" s="192"/>
    </row>
    <row r="3629" spans="1:9" ht="15">
      <c r="A3629" s="190"/>
      <c r="I3629" s="192"/>
    </row>
    <row r="3630" spans="1:9" ht="15">
      <c r="A3630" s="190"/>
      <c r="I3630" s="192"/>
    </row>
    <row r="3631" spans="1:9" ht="15">
      <c r="A3631" s="190"/>
      <c r="I3631" s="192"/>
    </row>
    <row r="3632" spans="1:9" ht="15">
      <c r="A3632" s="190"/>
      <c r="I3632" s="192"/>
    </row>
    <row r="3633" spans="1:9" ht="15">
      <c r="A3633" s="190"/>
      <c r="I3633" s="192"/>
    </row>
    <row r="3634" spans="1:9" ht="15">
      <c r="A3634" s="190"/>
      <c r="I3634" s="192"/>
    </row>
    <row r="3635" spans="1:9" ht="15">
      <c r="A3635" s="190"/>
      <c r="I3635" s="192"/>
    </row>
    <row r="3636" spans="1:9" ht="15">
      <c r="A3636" s="190"/>
      <c r="I3636" s="192"/>
    </row>
    <row r="3637" spans="1:9" ht="15">
      <c r="A3637" s="190"/>
      <c r="I3637" s="192"/>
    </row>
    <row r="3638" spans="1:9" ht="15">
      <c r="A3638" s="190"/>
      <c r="I3638" s="192"/>
    </row>
    <row r="3639" spans="1:9" ht="15">
      <c r="A3639" s="190"/>
      <c r="I3639" s="192"/>
    </row>
    <row r="3640" spans="1:9" ht="15">
      <c r="A3640" s="190"/>
      <c r="I3640" s="192"/>
    </row>
    <row r="3641" spans="1:9" ht="15">
      <c r="A3641" s="190"/>
      <c r="I3641" s="192"/>
    </row>
    <row r="3642" spans="1:9" ht="15">
      <c r="A3642" s="190"/>
      <c r="I3642" s="192"/>
    </row>
    <row r="3643" spans="1:9" ht="15">
      <c r="A3643" s="190"/>
      <c r="I3643" s="192"/>
    </row>
    <row r="3644" spans="1:9" ht="15">
      <c r="A3644" s="190"/>
      <c r="I3644" s="192"/>
    </row>
    <row r="3645" spans="1:9" ht="15">
      <c r="A3645" s="190"/>
      <c r="I3645" s="192"/>
    </row>
    <row r="3646" spans="1:9" ht="15">
      <c r="A3646" s="190"/>
      <c r="I3646" s="192"/>
    </row>
    <row r="3647" spans="1:9" ht="15">
      <c r="A3647" s="190"/>
      <c r="I3647" s="192"/>
    </row>
    <row r="3648" spans="1:9" ht="15">
      <c r="A3648" s="190"/>
      <c r="I3648" s="192"/>
    </row>
    <row r="3649" spans="1:9" ht="15">
      <c r="A3649" s="190"/>
      <c r="I3649" s="192"/>
    </row>
    <row r="3650" spans="1:9" ht="15">
      <c r="A3650" s="190"/>
      <c r="I3650" s="192"/>
    </row>
    <row r="3651" spans="1:9" ht="15">
      <c r="A3651" s="190"/>
      <c r="I3651" s="192"/>
    </row>
    <row r="3652" spans="1:9" ht="15">
      <c r="A3652" s="190"/>
      <c r="I3652" s="192"/>
    </row>
    <row r="3653" spans="1:9" ht="15">
      <c r="A3653" s="190"/>
      <c r="I3653" s="192"/>
    </row>
    <row r="3654" spans="1:9" ht="15">
      <c r="A3654" s="190"/>
      <c r="I3654" s="192"/>
    </row>
    <row r="3655" spans="1:9" ht="15">
      <c r="A3655" s="190"/>
      <c r="I3655" s="192"/>
    </row>
    <row r="3656" spans="1:9" ht="15">
      <c r="A3656" s="190"/>
      <c r="I3656" s="192"/>
    </row>
    <row r="3657" spans="1:9" ht="15">
      <c r="A3657" s="190"/>
      <c r="I3657" s="192"/>
    </row>
    <row r="3658" spans="1:9" ht="15">
      <c r="A3658" s="190"/>
      <c r="I3658" s="192"/>
    </row>
    <row r="3659" spans="1:9" ht="15">
      <c r="A3659" s="190"/>
      <c r="I3659" s="192"/>
    </row>
    <row r="3660" spans="1:9" ht="15">
      <c r="A3660" s="190"/>
      <c r="I3660" s="192"/>
    </row>
    <row r="3661" spans="1:9" ht="15">
      <c r="A3661" s="190"/>
      <c r="I3661" s="192"/>
    </row>
    <row r="3662" spans="1:9" ht="15">
      <c r="A3662" s="190"/>
      <c r="I3662" s="192"/>
    </row>
    <row r="3663" spans="1:9" ht="15">
      <c r="A3663" s="190"/>
      <c r="I3663" s="192"/>
    </row>
    <row r="3664" spans="1:9" ht="15">
      <c r="A3664" s="190"/>
      <c r="I3664" s="192"/>
    </row>
    <row r="3665" spans="1:9" ht="15">
      <c r="A3665" s="190"/>
      <c r="I3665" s="192"/>
    </row>
    <row r="3666" spans="1:9" ht="15">
      <c r="A3666" s="190"/>
      <c r="I3666" s="192"/>
    </row>
    <row r="3667" spans="1:9" ht="15">
      <c r="A3667" s="190"/>
      <c r="I3667" s="192"/>
    </row>
    <row r="3668" spans="1:9" ht="15">
      <c r="A3668" s="190"/>
      <c r="I3668" s="192"/>
    </row>
    <row r="3669" spans="1:9" ht="15">
      <c r="A3669" s="190"/>
      <c r="I3669" s="192"/>
    </row>
    <row r="3670" spans="1:9" ht="15">
      <c r="A3670" s="190"/>
      <c r="I3670" s="192"/>
    </row>
    <row r="3671" spans="1:9" ht="15">
      <c r="A3671" s="190"/>
      <c r="I3671" s="192"/>
    </row>
    <row r="3672" spans="1:9" ht="15">
      <c r="A3672" s="190"/>
      <c r="I3672" s="192"/>
    </row>
    <row r="3673" spans="1:9" ht="15">
      <c r="A3673" s="190"/>
      <c r="I3673" s="192"/>
    </row>
    <row r="3674" spans="1:9" ht="15">
      <c r="A3674" s="190"/>
      <c r="I3674" s="192"/>
    </row>
    <row r="3675" spans="1:9" ht="15">
      <c r="A3675" s="190"/>
      <c r="I3675" s="192"/>
    </row>
    <row r="3676" spans="1:9" ht="15">
      <c r="A3676" s="190"/>
      <c r="I3676" s="192"/>
    </row>
    <row r="3677" spans="1:9" ht="15">
      <c r="A3677" s="190"/>
      <c r="I3677" s="192"/>
    </row>
    <row r="3678" spans="1:9" ht="15">
      <c r="A3678" s="190"/>
      <c r="I3678" s="192"/>
    </row>
    <row r="3679" spans="1:9" ht="15">
      <c r="A3679" s="190"/>
      <c r="I3679" s="192"/>
    </row>
    <row r="3680" spans="1:9" ht="15">
      <c r="A3680" s="190"/>
      <c r="I3680" s="192"/>
    </row>
    <row r="3681" spans="1:9" ht="15">
      <c r="A3681" s="190"/>
      <c r="I3681" s="192"/>
    </row>
    <row r="3682" spans="1:9" ht="15">
      <c r="A3682" s="190"/>
      <c r="I3682" s="192"/>
    </row>
    <row r="3683" spans="1:9" ht="15">
      <c r="A3683" s="190"/>
      <c r="I3683" s="192"/>
    </row>
    <row r="3684" spans="1:9" ht="15">
      <c r="A3684" s="190"/>
      <c r="I3684" s="192"/>
    </row>
    <row r="3685" spans="1:9" ht="15">
      <c r="A3685" s="190"/>
      <c r="I3685" s="192"/>
    </row>
    <row r="3686" spans="1:9" ht="15">
      <c r="A3686" s="190"/>
      <c r="I3686" s="192"/>
    </row>
    <row r="3687" spans="1:9" ht="15">
      <c r="A3687" s="190"/>
      <c r="I3687" s="192"/>
    </row>
    <row r="3688" spans="1:9" ht="15">
      <c r="A3688" s="190"/>
      <c r="I3688" s="192"/>
    </row>
    <row r="3689" spans="1:9" ht="15">
      <c r="A3689" s="190"/>
      <c r="I3689" s="192"/>
    </row>
    <row r="3690" spans="1:9" ht="15">
      <c r="A3690" s="190"/>
      <c r="I3690" s="192"/>
    </row>
    <row r="3691" spans="1:9" ht="15">
      <c r="A3691" s="190"/>
      <c r="I3691" s="192"/>
    </row>
    <row r="3692" spans="1:9" ht="15">
      <c r="A3692" s="190"/>
      <c r="I3692" s="192"/>
    </row>
    <row r="3693" spans="1:9" ht="15">
      <c r="A3693" s="190"/>
      <c r="I3693" s="192"/>
    </row>
    <row r="3694" spans="1:9" ht="15">
      <c r="A3694" s="190"/>
      <c r="I3694" s="192"/>
    </row>
    <row r="3695" spans="1:9" ht="15">
      <c r="A3695" s="190"/>
      <c r="I3695" s="192"/>
    </row>
    <row r="3696" spans="1:9" ht="15">
      <c r="A3696" s="190"/>
      <c r="I3696" s="192"/>
    </row>
    <row r="3697" spans="1:9" ht="15">
      <c r="A3697" s="190"/>
      <c r="I3697" s="192"/>
    </row>
    <row r="3698" spans="1:9" ht="15">
      <c r="A3698" s="190"/>
      <c r="I3698" s="192"/>
    </row>
    <row r="3699" spans="1:9" ht="15">
      <c r="A3699" s="190"/>
      <c r="I3699" s="192"/>
    </row>
    <row r="3700" spans="1:9" ht="15">
      <c r="A3700" s="190"/>
      <c r="I3700" s="192"/>
    </row>
    <row r="3701" spans="1:9" ht="15">
      <c r="A3701" s="190"/>
      <c r="I3701" s="192"/>
    </row>
    <row r="3702" spans="1:9" ht="15">
      <c r="A3702" s="190"/>
      <c r="I3702" s="192"/>
    </row>
    <row r="3703" spans="1:9" ht="15">
      <c r="A3703" s="190"/>
      <c r="I3703" s="192"/>
    </row>
    <row r="3704" spans="1:9" ht="15">
      <c r="A3704" s="190"/>
      <c r="I3704" s="192"/>
    </row>
    <row r="3705" spans="1:9" ht="15">
      <c r="A3705" s="190"/>
      <c r="I3705" s="192"/>
    </row>
    <row r="3706" spans="1:9" ht="15">
      <c r="A3706" s="190"/>
      <c r="I3706" s="192"/>
    </row>
    <row r="3707" spans="1:9" ht="15">
      <c r="A3707" s="190"/>
      <c r="I3707" s="192"/>
    </row>
    <row r="3708" spans="1:9" ht="15">
      <c r="A3708" s="190"/>
      <c r="I3708" s="192"/>
    </row>
    <row r="3709" spans="1:9" ht="15">
      <c r="A3709" s="190"/>
      <c r="I3709" s="192"/>
    </row>
    <row r="3710" spans="1:9" ht="15">
      <c r="A3710" s="190"/>
      <c r="I3710" s="192"/>
    </row>
    <row r="3711" spans="1:9" ht="15">
      <c r="A3711" s="190"/>
      <c r="I3711" s="192"/>
    </row>
    <row r="3712" spans="1:9" ht="15">
      <c r="A3712" s="190"/>
      <c r="I3712" s="192"/>
    </row>
    <row r="3713" spans="1:9" ht="15">
      <c r="A3713" s="190"/>
      <c r="I3713" s="192"/>
    </row>
    <row r="3714" spans="1:9" ht="15">
      <c r="A3714" s="190"/>
      <c r="I3714" s="192"/>
    </row>
    <row r="3715" spans="1:9" ht="15">
      <c r="A3715" s="190"/>
      <c r="I3715" s="192"/>
    </row>
    <row r="3716" spans="1:9" ht="15">
      <c r="A3716" s="190"/>
      <c r="I3716" s="192"/>
    </row>
    <row r="3717" spans="1:9" ht="15">
      <c r="A3717" s="190"/>
      <c r="I3717" s="192"/>
    </row>
    <row r="3718" spans="1:9" ht="15">
      <c r="A3718" s="190"/>
      <c r="I3718" s="192"/>
    </row>
    <row r="3719" spans="1:9" ht="15">
      <c r="A3719" s="190"/>
      <c r="I3719" s="192"/>
    </row>
    <row r="3720" spans="1:9" ht="15">
      <c r="A3720" s="190"/>
      <c r="I3720" s="192"/>
    </row>
    <row r="3721" spans="1:9" ht="15">
      <c r="A3721" s="190"/>
      <c r="I3721" s="192"/>
    </row>
    <row r="3722" spans="1:9" ht="15">
      <c r="A3722" s="190"/>
      <c r="I3722" s="192"/>
    </row>
    <row r="3723" spans="1:9" ht="15">
      <c r="A3723" s="190"/>
      <c r="I3723" s="192"/>
    </row>
    <row r="3724" spans="1:9" ht="15">
      <c r="A3724" s="190"/>
      <c r="I3724" s="192"/>
    </row>
    <row r="3725" spans="1:9" ht="15">
      <c r="A3725" s="190"/>
      <c r="I3725" s="192"/>
    </row>
    <row r="3726" spans="1:9" ht="15">
      <c r="A3726" s="190"/>
      <c r="I3726" s="192"/>
    </row>
    <row r="3727" spans="1:9" ht="15">
      <c r="A3727" s="190"/>
      <c r="I3727" s="192"/>
    </row>
    <row r="3728" spans="1:9" ht="15">
      <c r="A3728" s="190"/>
      <c r="I3728" s="192"/>
    </row>
    <row r="3729" spans="1:9" ht="15">
      <c r="A3729" s="190"/>
      <c r="I3729" s="192"/>
    </row>
    <row r="3730" spans="1:9" ht="15">
      <c r="A3730" s="190"/>
      <c r="I3730" s="192"/>
    </row>
    <row r="3731" spans="1:9" ht="15">
      <c r="A3731" s="190"/>
      <c r="I3731" s="192"/>
    </row>
    <row r="3732" spans="1:9" ht="15">
      <c r="A3732" s="190"/>
      <c r="I3732" s="192"/>
    </row>
    <row r="3733" spans="1:9" ht="15">
      <c r="A3733" s="190"/>
      <c r="I3733" s="192"/>
    </row>
    <row r="3734" spans="1:9" ht="15">
      <c r="A3734" s="190"/>
      <c r="I3734" s="192"/>
    </row>
    <row r="3735" spans="1:9" ht="15">
      <c r="A3735" s="190"/>
      <c r="I3735" s="192"/>
    </row>
    <row r="3736" spans="1:9" ht="15">
      <c r="A3736" s="190"/>
      <c r="I3736" s="192"/>
    </row>
    <row r="3737" spans="1:9" ht="15">
      <c r="A3737" s="190"/>
      <c r="I3737" s="192"/>
    </row>
    <row r="3738" spans="1:9" ht="15">
      <c r="A3738" s="190"/>
      <c r="I3738" s="192"/>
    </row>
    <row r="3739" spans="1:9" ht="15">
      <c r="A3739" s="190"/>
      <c r="I3739" s="192"/>
    </row>
    <row r="3740" spans="1:9" ht="15">
      <c r="A3740" s="190"/>
      <c r="I3740" s="192"/>
    </row>
    <row r="3741" spans="1:9" ht="15">
      <c r="A3741" s="190"/>
      <c r="I3741" s="192"/>
    </row>
    <row r="3742" spans="1:9" ht="15">
      <c r="A3742" s="190"/>
      <c r="I3742" s="192"/>
    </row>
    <row r="3743" spans="1:9" ht="15">
      <c r="A3743" s="190"/>
      <c r="I3743" s="192"/>
    </row>
    <row r="3744" spans="1:9" ht="15">
      <c r="A3744" s="190"/>
      <c r="I3744" s="192"/>
    </row>
    <row r="3745" spans="1:9" ht="15">
      <c r="A3745" s="190"/>
      <c r="I3745" s="192"/>
    </row>
    <row r="3746" spans="1:9" ht="15">
      <c r="A3746" s="190"/>
      <c r="I3746" s="192"/>
    </row>
    <row r="3747" spans="1:9" ht="15">
      <c r="A3747" s="190"/>
      <c r="I3747" s="192"/>
    </row>
    <row r="3748" spans="1:9" ht="15">
      <c r="A3748" s="190"/>
      <c r="I3748" s="192"/>
    </row>
    <row r="3749" spans="1:9" ht="15">
      <c r="A3749" s="190"/>
      <c r="I3749" s="192"/>
    </row>
    <row r="3750" spans="1:9" ht="15">
      <c r="A3750" s="190"/>
      <c r="I3750" s="192"/>
    </row>
    <row r="3751" spans="1:9" ht="15">
      <c r="A3751" s="190"/>
      <c r="I3751" s="192"/>
    </row>
    <row r="3752" spans="1:9" ht="15">
      <c r="A3752" s="190"/>
      <c r="I3752" s="192"/>
    </row>
    <row r="3753" spans="1:9" ht="15">
      <c r="A3753" s="190"/>
      <c r="I3753" s="192"/>
    </row>
    <row r="3754" spans="1:9" ht="15">
      <c r="A3754" s="190"/>
      <c r="I3754" s="192"/>
    </row>
    <row r="3755" spans="1:9" ht="15">
      <c r="A3755" s="190"/>
      <c r="I3755" s="192"/>
    </row>
    <row r="3756" spans="1:9" ht="15">
      <c r="A3756" s="190"/>
      <c r="I3756" s="192"/>
    </row>
    <row r="3757" spans="1:9" ht="15">
      <c r="A3757" s="190"/>
      <c r="I3757" s="192"/>
    </row>
    <row r="3758" spans="1:9" ht="15">
      <c r="A3758" s="190"/>
      <c r="I3758" s="192"/>
    </row>
    <row r="3759" spans="1:9" ht="15">
      <c r="A3759" s="190"/>
      <c r="I3759" s="192"/>
    </row>
    <row r="3760" spans="1:9" ht="15">
      <c r="A3760" s="190"/>
      <c r="I3760" s="192"/>
    </row>
    <row r="3761" spans="1:9" ht="15">
      <c r="A3761" s="190"/>
      <c r="I3761" s="192"/>
    </row>
    <row r="3762" spans="1:9" ht="15">
      <c r="A3762" s="190"/>
      <c r="I3762" s="192"/>
    </row>
    <row r="3763" spans="1:9" ht="15">
      <c r="A3763" s="190"/>
      <c r="I3763" s="192"/>
    </row>
    <row r="3764" spans="1:9" ht="15">
      <c r="A3764" s="190"/>
      <c r="I3764" s="192"/>
    </row>
    <row r="3765" spans="1:9" ht="15">
      <c r="A3765" s="190"/>
      <c r="I3765" s="192"/>
    </row>
    <row r="3766" spans="1:9" ht="15">
      <c r="A3766" s="190"/>
      <c r="I3766" s="192"/>
    </row>
    <row r="3767" spans="1:9" ht="15">
      <c r="A3767" s="190"/>
      <c r="I3767" s="192"/>
    </row>
    <row r="3768" spans="1:9" ht="15">
      <c r="A3768" s="190"/>
      <c r="I3768" s="192"/>
    </row>
    <row r="3769" spans="1:9" ht="15">
      <c r="A3769" s="190"/>
      <c r="I3769" s="192"/>
    </row>
    <row r="3770" spans="1:9" ht="15">
      <c r="A3770" s="190"/>
      <c r="I3770" s="192"/>
    </row>
    <row r="3771" spans="1:9" ht="15">
      <c r="A3771" s="190"/>
      <c r="I3771" s="192"/>
    </row>
    <row r="3772" spans="1:9" ht="15">
      <c r="A3772" s="190"/>
      <c r="I3772" s="192"/>
    </row>
    <row r="3773" spans="1:9" ht="15">
      <c r="A3773" s="190"/>
      <c r="I3773" s="192"/>
    </row>
    <row r="3774" spans="1:9" ht="15">
      <c r="A3774" s="190"/>
      <c r="I3774" s="192"/>
    </row>
    <row r="3775" spans="1:9" ht="15">
      <c r="A3775" s="190"/>
      <c r="I3775" s="192"/>
    </row>
    <row r="3776" spans="1:9" ht="15">
      <c r="A3776" s="190"/>
      <c r="I3776" s="192"/>
    </row>
    <row r="3777" spans="1:9" ht="15">
      <c r="A3777" s="190"/>
      <c r="I3777" s="192"/>
    </row>
    <row r="3778" spans="1:9" ht="15">
      <c r="A3778" s="190"/>
      <c r="I3778" s="192"/>
    </row>
    <row r="3779" spans="1:9" ht="15">
      <c r="A3779" s="190"/>
      <c r="I3779" s="192"/>
    </row>
    <row r="3780" spans="1:9" ht="15">
      <c r="A3780" s="190"/>
      <c r="I3780" s="192"/>
    </row>
    <row r="3781" spans="1:9" ht="15">
      <c r="A3781" s="190"/>
      <c r="I3781" s="192"/>
    </row>
    <row r="3782" spans="1:9" ht="15">
      <c r="A3782" s="190"/>
      <c r="I3782" s="192"/>
    </row>
    <row r="3783" spans="1:9" ht="15">
      <c r="A3783" s="190"/>
      <c r="I3783" s="192"/>
    </row>
    <row r="3784" spans="1:9" ht="15">
      <c r="A3784" s="190"/>
      <c r="I3784" s="192"/>
    </row>
    <row r="3785" spans="1:9" ht="15">
      <c r="A3785" s="190"/>
      <c r="I3785" s="192"/>
    </row>
    <row r="3786" spans="1:9" ht="15">
      <c r="A3786" s="190"/>
      <c r="I3786" s="192"/>
    </row>
    <row r="3787" spans="1:9" ht="15">
      <c r="A3787" s="190"/>
      <c r="I3787" s="192"/>
    </row>
    <row r="3788" spans="1:9" ht="15">
      <c r="A3788" s="190"/>
      <c r="I3788" s="192"/>
    </row>
    <row r="3789" spans="1:9" ht="15">
      <c r="A3789" s="190"/>
      <c r="I3789" s="192"/>
    </row>
    <row r="3790" spans="1:9" ht="15">
      <c r="A3790" s="190"/>
      <c r="I3790" s="192"/>
    </row>
    <row r="3791" spans="1:9" ht="15">
      <c r="A3791" s="190"/>
      <c r="I3791" s="192"/>
    </row>
    <row r="3792" spans="1:9" ht="15">
      <c r="A3792" s="190"/>
      <c r="I3792" s="192"/>
    </row>
    <row r="3793" spans="1:9" ht="15">
      <c r="A3793" s="190"/>
      <c r="I3793" s="192"/>
    </row>
    <row r="3794" spans="1:9" ht="15">
      <c r="A3794" s="190"/>
      <c r="I3794" s="192"/>
    </row>
    <row r="3795" spans="1:9" ht="15">
      <c r="A3795" s="190"/>
      <c r="I3795" s="192"/>
    </row>
    <row r="3796" spans="1:9" ht="15">
      <c r="A3796" s="190"/>
      <c r="I3796" s="192"/>
    </row>
    <row r="3797" spans="1:9" ht="15">
      <c r="A3797" s="190"/>
      <c r="I3797" s="192"/>
    </row>
    <row r="3798" spans="1:9" ht="15">
      <c r="A3798" s="190"/>
      <c r="I3798" s="192"/>
    </row>
    <row r="3799" spans="1:9" ht="15">
      <c r="A3799" s="190"/>
      <c r="I3799" s="192"/>
    </row>
    <row r="3800" spans="1:9" ht="15">
      <c r="A3800" s="190"/>
      <c r="I3800" s="192"/>
    </row>
    <row r="3801" spans="1:9" ht="15">
      <c r="A3801" s="190"/>
      <c r="I3801" s="192"/>
    </row>
    <row r="3802" spans="1:9" ht="15">
      <c r="A3802" s="190"/>
      <c r="I3802" s="192"/>
    </row>
    <row r="3803" spans="1:9" ht="15">
      <c r="A3803" s="190"/>
      <c r="I3803" s="192"/>
    </row>
    <row r="3804" spans="1:9" ht="15">
      <c r="A3804" s="190"/>
      <c r="I3804" s="192"/>
    </row>
    <row r="3805" spans="1:9" ht="15">
      <c r="A3805" s="190"/>
      <c r="I3805" s="192"/>
    </row>
    <row r="3806" spans="1:9" ht="15">
      <c r="A3806" s="190"/>
      <c r="I3806" s="192"/>
    </row>
    <row r="3807" spans="1:9" ht="15">
      <c r="A3807" s="190"/>
      <c r="I3807" s="192"/>
    </row>
    <row r="3808" spans="1:9" ht="15">
      <c r="A3808" s="190"/>
      <c r="I3808" s="192"/>
    </row>
    <row r="3809" spans="1:9" ht="15">
      <c r="A3809" s="190"/>
      <c r="I3809" s="192"/>
    </row>
    <row r="3810" spans="1:9" ht="15">
      <c r="A3810" s="190"/>
      <c r="I3810" s="192"/>
    </row>
    <row r="3811" spans="1:9" ht="15">
      <c r="A3811" s="190"/>
      <c r="I3811" s="192"/>
    </row>
    <row r="3812" spans="1:9" ht="15">
      <c r="A3812" s="190"/>
      <c r="I3812" s="192"/>
    </row>
    <row r="3813" spans="1:9" ht="15">
      <c r="A3813" s="190"/>
      <c r="I3813" s="192"/>
    </row>
    <row r="3814" spans="1:9" ht="15">
      <c r="A3814" s="190"/>
      <c r="I3814" s="192"/>
    </row>
    <row r="3815" spans="1:9" ht="15">
      <c r="A3815" s="190"/>
      <c r="I3815" s="192"/>
    </row>
    <row r="3816" spans="1:9" ht="15">
      <c r="A3816" s="190"/>
      <c r="I3816" s="192"/>
    </row>
    <row r="3817" spans="1:9" ht="15">
      <c r="A3817" s="190"/>
      <c r="I3817" s="192"/>
    </row>
    <row r="3818" spans="1:9" ht="15">
      <c r="A3818" s="190"/>
      <c r="I3818" s="192"/>
    </row>
    <row r="3819" spans="1:9" ht="15">
      <c r="A3819" s="190"/>
      <c r="I3819" s="192"/>
    </row>
    <row r="3820" spans="1:9" ht="15">
      <c r="A3820" s="190"/>
      <c r="I3820" s="192"/>
    </row>
    <row r="3821" spans="1:9" ht="15">
      <c r="A3821" s="190"/>
      <c r="I3821" s="192"/>
    </row>
    <row r="3822" spans="1:9" ht="15">
      <c r="A3822" s="190"/>
      <c r="I3822" s="192"/>
    </row>
    <row r="3823" spans="1:9" ht="15">
      <c r="A3823" s="190"/>
      <c r="I3823" s="192"/>
    </row>
    <row r="3824" spans="1:9" ht="15">
      <c r="A3824" s="190"/>
      <c r="I3824" s="192"/>
    </row>
    <row r="3825" spans="1:9" ht="15">
      <c r="A3825" s="190"/>
      <c r="I3825" s="192"/>
    </row>
    <row r="3826" spans="1:9" ht="15">
      <c r="A3826" s="190"/>
      <c r="I3826" s="192"/>
    </row>
    <row r="3827" spans="1:9" ht="15">
      <c r="A3827" s="190"/>
      <c r="I3827" s="192"/>
    </row>
    <row r="3828" spans="1:9" ht="15">
      <c r="A3828" s="190"/>
      <c r="I3828" s="192"/>
    </row>
    <row r="3829" spans="1:9" ht="15">
      <c r="A3829" s="190"/>
      <c r="I3829" s="192"/>
    </row>
    <row r="3830" spans="1:9" ht="15">
      <c r="A3830" s="190"/>
      <c r="I3830" s="192"/>
    </row>
    <row r="3831" spans="1:9" ht="15">
      <c r="A3831" s="190"/>
      <c r="I3831" s="192"/>
    </row>
    <row r="3832" spans="1:9" ht="15">
      <c r="A3832" s="190"/>
      <c r="I3832" s="192"/>
    </row>
    <row r="3833" spans="1:9" ht="15">
      <c r="A3833" s="190"/>
      <c r="I3833" s="192"/>
    </row>
    <row r="3834" spans="1:9" ht="15">
      <c r="A3834" s="190"/>
      <c r="I3834" s="192"/>
    </row>
    <row r="3835" spans="1:9" ht="15">
      <c r="A3835" s="190"/>
      <c r="I3835" s="192"/>
    </row>
    <row r="3836" spans="1:9" ht="15">
      <c r="A3836" s="190"/>
      <c r="I3836" s="192"/>
    </row>
    <row r="3837" spans="1:9" ht="15">
      <c r="A3837" s="190"/>
      <c r="I3837" s="192"/>
    </row>
    <row r="3838" spans="1:9" ht="15">
      <c r="A3838" s="190"/>
      <c r="I3838" s="192"/>
    </row>
    <row r="3839" spans="1:9" ht="15">
      <c r="A3839" s="190"/>
      <c r="I3839" s="192"/>
    </row>
    <row r="3840" spans="1:9" ht="15">
      <c r="A3840" s="190"/>
      <c r="I3840" s="192"/>
    </row>
    <row r="3841" spans="1:9" ht="15">
      <c r="A3841" s="190"/>
      <c r="I3841" s="192"/>
    </row>
    <row r="3842" spans="1:9" ht="15">
      <c r="A3842" s="190"/>
      <c r="I3842" s="192"/>
    </row>
    <row r="3843" spans="1:9" ht="15">
      <c r="A3843" s="190"/>
      <c r="I3843" s="192"/>
    </row>
    <row r="3844" spans="1:9" ht="15">
      <c r="A3844" s="190"/>
      <c r="I3844" s="192"/>
    </row>
    <row r="3845" spans="1:9" ht="15">
      <c r="A3845" s="190"/>
      <c r="I3845" s="192"/>
    </row>
    <row r="3846" spans="1:9" ht="15">
      <c r="A3846" s="190"/>
      <c r="I3846" s="192"/>
    </row>
    <row r="3847" spans="1:9" ht="15">
      <c r="A3847" s="190"/>
      <c r="I3847" s="192"/>
    </row>
    <row r="3848" spans="1:9" ht="15">
      <c r="A3848" s="190"/>
      <c r="I3848" s="192"/>
    </row>
    <row r="3849" spans="1:9" ht="15">
      <c r="A3849" s="190"/>
      <c r="I3849" s="192"/>
    </row>
    <row r="3850" spans="1:9" ht="15">
      <c r="A3850" s="190"/>
      <c r="I3850" s="192"/>
    </row>
    <row r="3851" spans="1:9" ht="15">
      <c r="A3851" s="190"/>
      <c r="I3851" s="192"/>
    </row>
    <row r="3852" spans="1:9" ht="15">
      <c r="A3852" s="190"/>
      <c r="I3852" s="192"/>
    </row>
    <row r="3853" spans="1:9" ht="15">
      <c r="A3853" s="190"/>
      <c r="I3853" s="192"/>
    </row>
    <row r="3854" spans="1:9" ht="15">
      <c r="A3854" s="190"/>
      <c r="I3854" s="192"/>
    </row>
    <row r="3855" spans="1:9" ht="15">
      <c r="A3855" s="190"/>
      <c r="I3855" s="192"/>
    </row>
    <row r="3856" spans="1:9" ht="15">
      <c r="A3856" s="190"/>
      <c r="I3856" s="192"/>
    </row>
    <row r="3857" spans="1:9" ht="15">
      <c r="A3857" s="190"/>
      <c r="I3857" s="192"/>
    </row>
    <row r="3858" spans="1:9" ht="15">
      <c r="A3858" s="190"/>
      <c r="I3858" s="192"/>
    </row>
    <row r="3859" spans="1:9" ht="15">
      <c r="A3859" s="190"/>
      <c r="I3859" s="192"/>
    </row>
    <row r="3860" spans="1:9" ht="15">
      <c r="A3860" s="190"/>
      <c r="I3860" s="192"/>
    </row>
    <row r="3861" spans="1:9" ht="15">
      <c r="A3861" s="190"/>
      <c r="I3861" s="192"/>
    </row>
    <row r="3862" spans="1:9" ht="15">
      <c r="A3862" s="190"/>
      <c r="I3862" s="192"/>
    </row>
    <row r="3863" spans="1:9" ht="15">
      <c r="A3863" s="190"/>
      <c r="I3863" s="192"/>
    </row>
    <row r="3864" spans="1:9" ht="15">
      <c r="A3864" s="190"/>
      <c r="I3864" s="192"/>
    </row>
    <row r="3865" spans="1:9" ht="15">
      <c r="A3865" s="190"/>
      <c r="I3865" s="192"/>
    </row>
    <row r="3866" spans="1:9" ht="15">
      <c r="A3866" s="190"/>
      <c r="I3866" s="192"/>
    </row>
    <row r="3867" spans="1:9" ht="15">
      <c r="A3867" s="190"/>
      <c r="I3867" s="192"/>
    </row>
    <row r="3868" spans="1:9" ht="15">
      <c r="A3868" s="190"/>
      <c r="I3868" s="192"/>
    </row>
    <row r="3869" spans="1:9" ht="15">
      <c r="A3869" s="190"/>
      <c r="I3869" s="192"/>
    </row>
    <row r="3870" spans="1:9" ht="15">
      <c r="A3870" s="190"/>
      <c r="I3870" s="192"/>
    </row>
    <row r="3871" spans="1:9" ht="15">
      <c r="A3871" s="190"/>
      <c r="I3871" s="192"/>
    </row>
    <row r="3872" spans="1:9" ht="15">
      <c r="A3872" s="190"/>
      <c r="I3872" s="192"/>
    </row>
    <row r="3873" spans="1:9" ht="15">
      <c r="A3873" s="190"/>
      <c r="I3873" s="192"/>
    </row>
    <row r="3874" spans="1:9" ht="15">
      <c r="A3874" s="190"/>
      <c r="I3874" s="192"/>
    </row>
    <row r="3875" spans="1:9" ht="15">
      <c r="A3875" s="190"/>
      <c r="I3875" s="192"/>
    </row>
    <row r="3876" spans="1:9" ht="15">
      <c r="A3876" s="190"/>
      <c r="I3876" s="192"/>
    </row>
    <row r="3877" spans="1:9" ht="15">
      <c r="A3877" s="190"/>
      <c r="I3877" s="192"/>
    </row>
    <row r="3878" spans="1:9" ht="15">
      <c r="A3878" s="190"/>
      <c r="I3878" s="192"/>
    </row>
    <row r="3879" spans="1:9" ht="15">
      <c r="A3879" s="190"/>
      <c r="I3879" s="192"/>
    </row>
    <row r="3880" spans="1:9" ht="15">
      <c r="A3880" s="190"/>
      <c r="I3880" s="192"/>
    </row>
    <row r="3881" spans="1:9" ht="15">
      <c r="A3881" s="190"/>
      <c r="I3881" s="192"/>
    </row>
    <row r="3882" spans="1:9" ht="15">
      <c r="A3882" s="190"/>
      <c r="I3882" s="192"/>
    </row>
    <row r="3883" spans="1:9" ht="15">
      <c r="A3883" s="190"/>
      <c r="I3883" s="192"/>
    </row>
    <row r="3884" spans="1:9" ht="15">
      <c r="A3884" s="190"/>
      <c r="I3884" s="192"/>
    </row>
    <row r="3885" spans="1:9" ht="15">
      <c r="A3885" s="190"/>
      <c r="I3885" s="192"/>
    </row>
    <row r="3886" spans="1:9" ht="15">
      <c r="A3886" s="190"/>
      <c r="I3886" s="192"/>
    </row>
    <row r="3887" spans="1:9" ht="15">
      <c r="A3887" s="190"/>
      <c r="I3887" s="192"/>
    </row>
    <row r="3888" spans="1:9" ht="15">
      <c r="A3888" s="190"/>
      <c r="I3888" s="192"/>
    </row>
    <row r="3889" spans="1:9" ht="15">
      <c r="A3889" s="190"/>
      <c r="I3889" s="192"/>
    </row>
    <row r="3890" spans="1:9" ht="15">
      <c r="A3890" s="190"/>
      <c r="I3890" s="192"/>
    </row>
    <row r="3891" spans="1:9" ht="15">
      <c r="A3891" s="190"/>
      <c r="I3891" s="192"/>
    </row>
    <row r="3892" spans="1:9" ht="15">
      <c r="A3892" s="190"/>
      <c r="I3892" s="192"/>
    </row>
    <row r="3893" spans="1:9" ht="15">
      <c r="A3893" s="190"/>
      <c r="I3893" s="192"/>
    </row>
    <row r="3894" spans="1:9" ht="15">
      <c r="A3894" s="190"/>
      <c r="I3894" s="192"/>
    </row>
    <row r="3895" spans="1:9" ht="15">
      <c r="A3895" s="190"/>
      <c r="I3895" s="192"/>
    </row>
    <row r="3896" spans="1:9" ht="15">
      <c r="A3896" s="190"/>
      <c r="I3896" s="192"/>
    </row>
    <row r="3897" spans="1:9" ht="15">
      <c r="A3897" s="190"/>
      <c r="I3897" s="192"/>
    </row>
    <row r="3898" spans="1:9" ht="15">
      <c r="A3898" s="190"/>
      <c r="I3898" s="192"/>
    </row>
    <row r="3899" spans="1:9" ht="15">
      <c r="A3899" s="190"/>
      <c r="I3899" s="192"/>
    </row>
    <row r="3900" spans="1:9" ht="15">
      <c r="A3900" s="190"/>
      <c r="I3900" s="192"/>
    </row>
    <row r="3901" spans="1:9" ht="15">
      <c r="A3901" s="190"/>
      <c r="I3901" s="192"/>
    </row>
    <row r="3902" spans="1:9" ht="15">
      <c r="A3902" s="190"/>
      <c r="I3902" s="192"/>
    </row>
    <row r="3903" spans="1:9" ht="15">
      <c r="A3903" s="190"/>
      <c r="I3903" s="192"/>
    </row>
    <row r="3904" spans="1:9" ht="15">
      <c r="A3904" s="190"/>
      <c r="I3904" s="192"/>
    </row>
    <row r="3905" spans="1:9" ht="15">
      <c r="A3905" s="190"/>
      <c r="I3905" s="192"/>
    </row>
    <row r="3906" spans="1:9" ht="15">
      <c r="A3906" s="190"/>
      <c r="I3906" s="192"/>
    </row>
    <row r="3907" spans="1:9" ht="15">
      <c r="A3907" s="190"/>
      <c r="I3907" s="192"/>
    </row>
    <row r="3908" spans="1:9" ht="15">
      <c r="A3908" s="190"/>
      <c r="I3908" s="192"/>
    </row>
    <row r="3909" spans="1:9" ht="15">
      <c r="A3909" s="190"/>
      <c r="I3909" s="192"/>
    </row>
    <row r="3910" spans="1:9" ht="15">
      <c r="A3910" s="190"/>
      <c r="I3910" s="192"/>
    </row>
    <row r="3911" spans="1:9" ht="15">
      <c r="A3911" s="190"/>
      <c r="I3911" s="192"/>
    </row>
    <row r="3912" spans="1:9" ht="15">
      <c r="A3912" s="190"/>
      <c r="I3912" s="192"/>
    </row>
    <row r="3913" spans="1:9" ht="15">
      <c r="A3913" s="190"/>
      <c r="I3913" s="192"/>
    </row>
    <row r="3914" spans="1:9" ht="15">
      <c r="A3914" s="190"/>
      <c r="I3914" s="192"/>
    </row>
    <row r="3915" spans="1:9" ht="15">
      <c r="A3915" s="190"/>
      <c r="I3915" s="192"/>
    </row>
    <row r="3916" spans="1:9" ht="15">
      <c r="A3916" s="190"/>
      <c r="I3916" s="192"/>
    </row>
    <row r="3917" spans="1:9" ht="15">
      <c r="A3917" s="190"/>
      <c r="I3917" s="192"/>
    </row>
    <row r="3918" spans="1:9" ht="15">
      <c r="A3918" s="190"/>
      <c r="I3918" s="192"/>
    </row>
    <row r="3919" spans="1:9" ht="15">
      <c r="A3919" s="190"/>
      <c r="I3919" s="192"/>
    </row>
    <row r="3920" spans="1:9" ht="15">
      <c r="A3920" s="190"/>
      <c r="I3920" s="192"/>
    </row>
    <row r="3921" spans="1:9" ht="15">
      <c r="A3921" s="190"/>
      <c r="I3921" s="192"/>
    </row>
    <row r="3922" spans="1:9" ht="15">
      <c r="A3922" s="190"/>
      <c r="I3922" s="192"/>
    </row>
    <row r="3923" spans="1:9" ht="15">
      <c r="A3923" s="190"/>
      <c r="I3923" s="192"/>
    </row>
    <row r="3924" spans="1:9" ht="15">
      <c r="A3924" s="190"/>
      <c r="I3924" s="192"/>
    </row>
    <row r="3925" spans="1:9" ht="15">
      <c r="A3925" s="190"/>
      <c r="I3925" s="192"/>
    </row>
    <row r="3926" spans="1:9" ht="15">
      <c r="A3926" s="190"/>
      <c r="I3926" s="192"/>
    </row>
    <row r="3927" spans="1:9" ht="15">
      <c r="A3927" s="190"/>
      <c r="I3927" s="192"/>
    </row>
    <row r="3928" spans="1:9" ht="15">
      <c r="A3928" s="190"/>
      <c r="I3928" s="192"/>
    </row>
    <row r="3929" spans="1:9" ht="15">
      <c r="A3929" s="190"/>
      <c r="I3929" s="192"/>
    </row>
    <row r="3930" spans="1:9" ht="15">
      <c r="A3930" s="190"/>
      <c r="I3930" s="192"/>
    </row>
    <row r="3931" spans="1:9" ht="15">
      <c r="A3931" s="190"/>
      <c r="I3931" s="192"/>
    </row>
    <row r="3932" spans="1:9" ht="15">
      <c r="A3932" s="190"/>
      <c r="I3932" s="192"/>
    </row>
    <row r="3933" spans="1:9" ht="15">
      <c r="A3933" s="190"/>
      <c r="I3933" s="192"/>
    </row>
    <row r="3934" spans="1:9" ht="15">
      <c r="A3934" s="190"/>
      <c r="I3934" s="192"/>
    </row>
    <row r="3935" spans="1:9" ht="15">
      <c r="A3935" s="190"/>
      <c r="I3935" s="192"/>
    </row>
    <row r="3936" spans="1:9" ht="15">
      <c r="A3936" s="190"/>
      <c r="I3936" s="192"/>
    </row>
    <row r="3937" spans="1:9" ht="15">
      <c r="A3937" s="190"/>
      <c r="I3937" s="192"/>
    </row>
    <row r="3938" spans="1:9" ht="15">
      <c r="A3938" s="190"/>
      <c r="I3938" s="192"/>
    </row>
    <row r="3939" spans="1:9" ht="15">
      <c r="A3939" s="190"/>
      <c r="I3939" s="192"/>
    </row>
    <row r="3940" spans="1:9" ht="15">
      <c r="A3940" s="190"/>
      <c r="I3940" s="192"/>
    </row>
    <row r="3941" spans="1:9" ht="15">
      <c r="A3941" s="190"/>
      <c r="I3941" s="192"/>
    </row>
    <row r="3942" spans="1:9" ht="15">
      <c r="A3942" s="190"/>
      <c r="I3942" s="192"/>
    </row>
    <row r="3943" spans="1:9" ht="15">
      <c r="A3943" s="190"/>
      <c r="I3943" s="192"/>
    </row>
    <row r="3944" spans="1:9" ht="15">
      <c r="A3944" s="190"/>
      <c r="I3944" s="192"/>
    </row>
    <row r="3945" spans="1:9" ht="15">
      <c r="A3945" s="190"/>
      <c r="I3945" s="192"/>
    </row>
    <row r="3946" spans="1:9" ht="15">
      <c r="A3946" s="190"/>
      <c r="I3946" s="192"/>
    </row>
    <row r="3947" spans="1:9" ht="15">
      <c r="A3947" s="190"/>
      <c r="I3947" s="192"/>
    </row>
    <row r="3948" spans="1:9" ht="15">
      <c r="A3948" s="190"/>
      <c r="I3948" s="192"/>
    </row>
    <row r="3949" spans="1:9" ht="15">
      <c r="A3949" s="190"/>
      <c r="I3949" s="192"/>
    </row>
    <row r="3950" spans="1:9" ht="15">
      <c r="A3950" s="190"/>
      <c r="I3950" s="192"/>
    </row>
    <row r="3951" spans="1:9" ht="15">
      <c r="A3951" s="190"/>
      <c r="I3951" s="192"/>
    </row>
    <row r="3952" spans="1:9" ht="15">
      <c r="A3952" s="190"/>
      <c r="I3952" s="192"/>
    </row>
    <row r="3953" spans="1:9" ht="15">
      <c r="A3953" s="190"/>
      <c r="I3953" s="192"/>
    </row>
    <row r="3954" spans="1:9" ht="15">
      <c r="A3954" s="190"/>
      <c r="I3954" s="192"/>
    </row>
    <row r="3955" spans="1:9" ht="15">
      <c r="A3955" s="190"/>
      <c r="I3955" s="192"/>
    </row>
    <row r="3956" spans="1:9" ht="15">
      <c r="A3956" s="190"/>
      <c r="I3956" s="192"/>
    </row>
    <row r="3957" spans="1:9" ht="15">
      <c r="A3957" s="190"/>
      <c r="I3957" s="192"/>
    </row>
    <row r="3958" spans="1:9" ht="15">
      <c r="A3958" s="190"/>
      <c r="I3958" s="192"/>
    </row>
    <row r="3959" spans="1:9" ht="15">
      <c r="A3959" s="190"/>
      <c r="I3959" s="192"/>
    </row>
    <row r="3960" spans="1:9" ht="15">
      <c r="A3960" s="190"/>
      <c r="I3960" s="192"/>
    </row>
    <row r="3961" spans="1:9" ht="15">
      <c r="A3961" s="190"/>
      <c r="I3961" s="192"/>
    </row>
    <row r="3962" spans="1:9" ht="15">
      <c r="A3962" s="190"/>
      <c r="I3962" s="192"/>
    </row>
    <row r="3963" spans="1:9" ht="15">
      <c r="A3963" s="190"/>
      <c r="I3963" s="192"/>
    </row>
    <row r="3964" spans="1:9" ht="15">
      <c r="A3964" s="190"/>
      <c r="I3964" s="192"/>
    </row>
    <row r="3965" spans="1:9" ht="15">
      <c r="A3965" s="190"/>
      <c r="I3965" s="192"/>
    </row>
    <row r="3966" spans="1:9" ht="15">
      <c r="A3966" s="190"/>
      <c r="I3966" s="192"/>
    </row>
    <row r="3967" spans="1:9" ht="15">
      <c r="A3967" s="190"/>
      <c r="I3967" s="192"/>
    </row>
    <row r="3968" spans="1:9" ht="15">
      <c r="A3968" s="190"/>
      <c r="I3968" s="192"/>
    </row>
    <row r="3969" spans="1:9" ht="15">
      <c r="A3969" s="190"/>
      <c r="I3969" s="192"/>
    </row>
    <row r="3970" spans="1:9" ht="15">
      <c r="A3970" s="190"/>
      <c r="I3970" s="192"/>
    </row>
    <row r="3971" spans="1:9" ht="15">
      <c r="A3971" s="190"/>
      <c r="I3971" s="192"/>
    </row>
    <row r="3972" spans="1:9" ht="15">
      <c r="A3972" s="190"/>
      <c r="I3972" s="192"/>
    </row>
    <row r="3973" spans="1:9" ht="15">
      <c r="A3973" s="190"/>
      <c r="I3973" s="192"/>
    </row>
    <row r="3974" spans="1:9" ht="15">
      <c r="A3974" s="190"/>
      <c r="I3974" s="192"/>
    </row>
    <row r="3975" spans="1:9" ht="15">
      <c r="A3975" s="190"/>
      <c r="I3975" s="192"/>
    </row>
    <row r="3976" spans="1:9" ht="15">
      <c r="A3976" s="190"/>
      <c r="I3976" s="192"/>
    </row>
    <row r="3977" spans="1:9" ht="15">
      <c r="A3977" s="190"/>
      <c r="I3977" s="192"/>
    </row>
    <row r="3978" spans="1:9" ht="15">
      <c r="A3978" s="190"/>
      <c r="I3978" s="192"/>
    </row>
    <row r="3979" spans="1:9" ht="15">
      <c r="A3979" s="190"/>
      <c r="I3979" s="192"/>
    </row>
    <row r="3980" spans="1:9" ht="15">
      <c r="A3980" s="190"/>
      <c r="I3980" s="192"/>
    </row>
    <row r="3981" spans="1:9" ht="15">
      <c r="A3981" s="190"/>
      <c r="I3981" s="192"/>
    </row>
    <row r="3982" spans="1:9" ht="15">
      <c r="A3982" s="190"/>
      <c r="I3982" s="192"/>
    </row>
    <row r="3983" spans="1:9" ht="15">
      <c r="A3983" s="190"/>
      <c r="I3983" s="192"/>
    </row>
    <row r="3984" spans="1:9" ht="15">
      <c r="A3984" s="190"/>
      <c r="I3984" s="192"/>
    </row>
    <row r="3985" spans="1:9" ht="15">
      <c r="A3985" s="190"/>
      <c r="I3985" s="192"/>
    </row>
    <row r="3986" spans="1:9" ht="15">
      <c r="A3986" s="190"/>
      <c r="I3986" s="192"/>
    </row>
    <row r="3987" spans="1:9" ht="15">
      <c r="A3987" s="190"/>
      <c r="I3987" s="192"/>
    </row>
    <row r="3988" spans="1:9" ht="15">
      <c r="A3988" s="190"/>
      <c r="I3988" s="192"/>
    </row>
    <row r="3989" spans="1:9" ht="15">
      <c r="A3989" s="190"/>
      <c r="I3989" s="192"/>
    </row>
    <row r="3990" spans="1:9" ht="15">
      <c r="A3990" s="190"/>
      <c r="I3990" s="192"/>
    </row>
    <row r="3991" spans="1:9" ht="15">
      <c r="A3991" s="190"/>
      <c r="I3991" s="192"/>
    </row>
    <row r="3992" spans="1:9" ht="15">
      <c r="A3992" s="190"/>
      <c r="I3992" s="192"/>
    </row>
    <row r="3993" spans="1:9" ht="15">
      <c r="A3993" s="190"/>
      <c r="I3993" s="192"/>
    </row>
    <row r="3994" spans="1:9" ht="15">
      <c r="A3994" s="190"/>
      <c r="I3994" s="192"/>
    </row>
    <row r="3995" spans="1:9" ht="15">
      <c r="A3995" s="190"/>
      <c r="I3995" s="192"/>
    </row>
    <row r="3996" spans="1:9" ht="15">
      <c r="A3996" s="190"/>
      <c r="I3996" s="192"/>
    </row>
    <row r="3997" spans="1:9" ht="15">
      <c r="A3997" s="190"/>
      <c r="I3997" s="192"/>
    </row>
    <row r="3998" spans="1:9" ht="15">
      <c r="A3998" s="190"/>
      <c r="I3998" s="192"/>
    </row>
    <row r="3999" spans="1:9" ht="15">
      <c r="A3999" s="190"/>
      <c r="I3999" s="192"/>
    </row>
    <row r="4000" spans="1:9" ht="15">
      <c r="A4000" s="190"/>
      <c r="I4000" s="192"/>
    </row>
    <row r="4001" spans="1:9" ht="15">
      <c r="A4001" s="190"/>
      <c r="I4001" s="192"/>
    </row>
    <row r="4002" spans="1:9" ht="15">
      <c r="A4002" s="190"/>
      <c r="I4002" s="192"/>
    </row>
    <row r="4003" spans="1:9" ht="15">
      <c r="A4003" s="190"/>
      <c r="I4003" s="192"/>
    </row>
    <row r="4004" spans="1:9" ht="15">
      <c r="A4004" s="190"/>
      <c r="I4004" s="192"/>
    </row>
    <row r="4005" spans="1:9" ht="15">
      <c r="A4005" s="190"/>
      <c r="I4005" s="192"/>
    </row>
    <row r="4006" spans="1:9" ht="15">
      <c r="A4006" s="190"/>
      <c r="I4006" s="192"/>
    </row>
    <row r="4007" spans="1:9" ht="15">
      <c r="A4007" s="190"/>
      <c r="I4007" s="192"/>
    </row>
    <row r="4008" spans="1:9" ht="15">
      <c r="A4008" s="190"/>
      <c r="I4008" s="192"/>
    </row>
    <row r="4009" spans="1:9" ht="15">
      <c r="A4009" s="190"/>
      <c r="I4009" s="192"/>
    </row>
    <row r="4010" spans="1:9" ht="15">
      <c r="A4010" s="190"/>
      <c r="I4010" s="192"/>
    </row>
    <row r="4011" spans="1:9" ht="15">
      <c r="A4011" s="190"/>
      <c r="I4011" s="192"/>
    </row>
    <row r="4012" spans="1:9" ht="15">
      <c r="A4012" s="190"/>
      <c r="I4012" s="192"/>
    </row>
    <row r="4013" spans="1:9" ht="15">
      <c r="A4013" s="190"/>
      <c r="I4013" s="192"/>
    </row>
    <row r="4014" spans="1:9" ht="15">
      <c r="A4014" s="190"/>
      <c r="I4014" s="192"/>
    </row>
    <row r="4015" spans="1:9" ht="15">
      <c r="A4015" s="190"/>
      <c r="I4015" s="192"/>
    </row>
    <row r="4016" spans="1:9" ht="15">
      <c r="A4016" s="190"/>
      <c r="I4016" s="192"/>
    </row>
    <row r="4017" spans="1:9" ht="15">
      <c r="A4017" s="190"/>
      <c r="I4017" s="192"/>
    </row>
    <row r="4018" spans="1:9" ht="15">
      <c r="A4018" s="190"/>
      <c r="I4018" s="192"/>
    </row>
    <row r="4019" spans="1:9" ht="15">
      <c r="A4019" s="190"/>
      <c r="I4019" s="192"/>
    </row>
    <row r="4020" spans="1:9" ht="15">
      <c r="A4020" s="190"/>
      <c r="I4020" s="192"/>
    </row>
    <row r="4021" spans="1:9" ht="15">
      <c r="A4021" s="190"/>
      <c r="I4021" s="192"/>
    </row>
    <row r="4022" spans="1:9" ht="15">
      <c r="A4022" s="190"/>
      <c r="I4022" s="192"/>
    </row>
    <row r="4023" spans="1:9" ht="15">
      <c r="A4023" s="190"/>
      <c r="I4023" s="192"/>
    </row>
    <row r="4024" spans="1:9" ht="15">
      <c r="A4024" s="190"/>
      <c r="I4024" s="192"/>
    </row>
    <row r="4025" spans="1:9" ht="15">
      <c r="A4025" s="190"/>
      <c r="I4025" s="192"/>
    </row>
    <row r="4026" spans="1:9" ht="15">
      <c r="A4026" s="190"/>
      <c r="I4026" s="192"/>
    </row>
    <row r="4027" spans="1:9" ht="15">
      <c r="A4027" s="190"/>
      <c r="I4027" s="192"/>
    </row>
    <row r="4028" spans="1:9" ht="15">
      <c r="A4028" s="190"/>
      <c r="I4028" s="192"/>
    </row>
    <row r="4029" spans="1:9" ht="15">
      <c r="A4029" s="190"/>
      <c r="I4029" s="192"/>
    </row>
    <row r="4030" spans="1:9" ht="15">
      <c r="A4030" s="190"/>
      <c r="I4030" s="192"/>
    </row>
    <row r="4031" spans="1:9" ht="15">
      <c r="A4031" s="190"/>
      <c r="I4031" s="192"/>
    </row>
    <row r="4032" spans="1:9" ht="15">
      <c r="A4032" s="190"/>
      <c r="I4032" s="192"/>
    </row>
    <row r="4033" spans="1:9" ht="15">
      <c r="A4033" s="190"/>
      <c r="I4033" s="192"/>
    </row>
    <row r="4034" spans="1:9" ht="15">
      <c r="A4034" s="190"/>
      <c r="I4034" s="192"/>
    </row>
    <row r="4035" spans="1:9" ht="15">
      <c r="A4035" s="190"/>
      <c r="I4035" s="192"/>
    </row>
    <row r="4036" spans="1:9" ht="15">
      <c r="A4036" s="190"/>
      <c r="I4036" s="192"/>
    </row>
    <row r="4037" spans="1:9" ht="15">
      <c r="A4037" s="190"/>
      <c r="I4037" s="192"/>
    </row>
    <row r="4038" spans="1:9" ht="15">
      <c r="A4038" s="190"/>
      <c r="I4038" s="192"/>
    </row>
    <row r="4039" spans="1:9" ht="15">
      <c r="A4039" s="190"/>
      <c r="I4039" s="192"/>
    </row>
    <row r="4040" spans="1:9" ht="15">
      <c r="A4040" s="190"/>
      <c r="I4040" s="192"/>
    </row>
    <row r="4041" spans="1:9" ht="15">
      <c r="A4041" s="190"/>
      <c r="I4041" s="192"/>
    </row>
    <row r="4042" spans="1:9" ht="15">
      <c r="A4042" s="190"/>
      <c r="I4042" s="192"/>
    </row>
    <row r="4043" spans="1:9" ht="15">
      <c r="A4043" s="190"/>
      <c r="I4043" s="192"/>
    </row>
    <row r="4044" spans="1:9" ht="15">
      <c r="A4044" s="190"/>
      <c r="I4044" s="192"/>
    </row>
    <row r="4045" spans="1:9" ht="15">
      <c r="A4045" s="190"/>
      <c r="I4045" s="192"/>
    </row>
    <row r="4046" spans="1:9" ht="15">
      <c r="A4046" s="190"/>
      <c r="I4046" s="192"/>
    </row>
    <row r="4047" spans="1:9" ht="15">
      <c r="A4047" s="190"/>
      <c r="I4047" s="192"/>
    </row>
    <row r="4048" spans="1:9" ht="15">
      <c r="A4048" s="190"/>
      <c r="I4048" s="192"/>
    </row>
    <row r="4049" spans="1:9" ht="15">
      <c r="A4049" s="190"/>
      <c r="I4049" s="192"/>
    </row>
    <row r="4050" spans="1:9" ht="15">
      <c r="A4050" s="190"/>
      <c r="I4050" s="192"/>
    </row>
    <row r="4051" spans="1:9" ht="15">
      <c r="A4051" s="190"/>
      <c r="I4051" s="192"/>
    </row>
    <row r="4052" spans="1:9" ht="15">
      <c r="A4052" s="190"/>
      <c r="I4052" s="192"/>
    </row>
    <row r="4053" spans="1:9" ht="15">
      <c r="A4053" s="190"/>
      <c r="I4053" s="192"/>
    </row>
    <row r="4054" spans="1:9" ht="15">
      <c r="A4054" s="190"/>
      <c r="I4054" s="192"/>
    </row>
    <row r="4055" spans="1:9" ht="15">
      <c r="A4055" s="190"/>
      <c r="I4055" s="192"/>
    </row>
    <row r="4056" spans="1:9" ht="15">
      <c r="A4056" s="190"/>
      <c r="I4056" s="192"/>
    </row>
    <row r="4057" spans="1:9" ht="15">
      <c r="A4057" s="190"/>
      <c r="I4057" s="192"/>
    </row>
    <row r="4058" spans="1:9" ht="15">
      <c r="A4058" s="190"/>
      <c r="I4058" s="192"/>
    </row>
    <row r="4059" spans="1:9" ht="15">
      <c r="A4059" s="190"/>
      <c r="I4059" s="192"/>
    </row>
    <row r="4060" spans="1:9" ht="15">
      <c r="A4060" s="190"/>
      <c r="I4060" s="192"/>
    </row>
    <row r="4061" spans="1:9" ht="15">
      <c r="A4061" s="190"/>
      <c r="I4061" s="192"/>
    </row>
    <row r="4062" spans="1:9" ht="15">
      <c r="A4062" s="190"/>
      <c r="I4062" s="192"/>
    </row>
    <row r="4063" spans="1:9" ht="15">
      <c r="A4063" s="190"/>
      <c r="I4063" s="192"/>
    </row>
    <row r="4064" spans="1:9" ht="15">
      <c r="A4064" s="190"/>
      <c r="I4064" s="192"/>
    </row>
    <row r="4065" spans="1:9" ht="15">
      <c r="A4065" s="190"/>
      <c r="I4065" s="192"/>
    </row>
    <row r="4066" spans="1:9" ht="15">
      <c r="A4066" s="190"/>
      <c r="I4066" s="192"/>
    </row>
    <row r="4067" spans="1:9" ht="15">
      <c r="A4067" s="190"/>
      <c r="I4067" s="192"/>
    </row>
    <row r="4068" spans="1:9" ht="15">
      <c r="A4068" s="190"/>
      <c r="I4068" s="192"/>
    </row>
    <row r="4069" spans="1:9" ht="15">
      <c r="A4069" s="190"/>
      <c r="I4069" s="192"/>
    </row>
    <row r="4070" spans="1:9" ht="15">
      <c r="A4070" s="190"/>
      <c r="I4070" s="192"/>
    </row>
    <row r="4071" spans="1:9" ht="15">
      <c r="A4071" s="190"/>
      <c r="I4071" s="192"/>
    </row>
    <row r="4072" spans="1:9" ht="15">
      <c r="A4072" s="190"/>
      <c r="I4072" s="192"/>
    </row>
    <row r="4073" spans="1:9" ht="15">
      <c r="A4073" s="190"/>
      <c r="I4073" s="192"/>
    </row>
    <row r="4074" spans="1:9" ht="15">
      <c r="A4074" s="190"/>
      <c r="I4074" s="192"/>
    </row>
    <row r="4075" spans="1:9" ht="15">
      <c r="A4075" s="190"/>
      <c r="I4075" s="192"/>
    </row>
    <row r="4076" spans="1:9" ht="15">
      <c r="A4076" s="190"/>
      <c r="I4076" s="192"/>
    </row>
    <row r="4077" spans="1:9" ht="15">
      <c r="A4077" s="190"/>
      <c r="I4077" s="192"/>
    </row>
    <row r="4078" spans="1:9" ht="15">
      <c r="A4078" s="190"/>
      <c r="I4078" s="192"/>
    </row>
    <row r="4079" spans="1:9" ht="15">
      <c r="A4079" s="190"/>
      <c r="I4079" s="192"/>
    </row>
    <row r="4080" spans="1:9" ht="15">
      <c r="A4080" s="190"/>
      <c r="I4080" s="192"/>
    </row>
    <row r="4081" spans="1:9" ht="15">
      <c r="A4081" s="190"/>
      <c r="I4081" s="192"/>
    </row>
    <row r="4082" spans="1:9" ht="15">
      <c r="A4082" s="190"/>
      <c r="I4082" s="192"/>
    </row>
    <row r="4083" spans="1:9" ht="15">
      <c r="A4083" s="190"/>
      <c r="I4083" s="192"/>
    </row>
    <row r="4084" spans="1:9" ht="15">
      <c r="A4084" s="190"/>
      <c r="I4084" s="192"/>
    </row>
    <row r="4085" spans="1:9" ht="15">
      <c r="A4085" s="190"/>
      <c r="I4085" s="192"/>
    </row>
    <row r="4086" spans="1:9" ht="15">
      <c r="A4086" s="190"/>
      <c r="I4086" s="192"/>
    </row>
    <row r="4087" spans="1:9" ht="15">
      <c r="A4087" s="190"/>
      <c r="I4087" s="192"/>
    </row>
    <row r="4088" spans="1:9" ht="15">
      <c r="A4088" s="190"/>
      <c r="I4088" s="192"/>
    </row>
    <row r="4089" spans="1:9" ht="15">
      <c r="A4089" s="190"/>
      <c r="I4089" s="192"/>
    </row>
    <row r="4090" spans="1:9" ht="15">
      <c r="A4090" s="190"/>
      <c r="I4090" s="192"/>
    </row>
    <row r="4091" spans="1:9" ht="15">
      <c r="A4091" s="190"/>
      <c r="I4091" s="192"/>
    </row>
    <row r="4092" spans="1:9" ht="15">
      <c r="A4092" s="190"/>
      <c r="I4092" s="192"/>
    </row>
    <row r="4093" spans="1:9" ht="15">
      <c r="A4093" s="190"/>
      <c r="I4093" s="192"/>
    </row>
    <row r="4094" spans="1:9" ht="15">
      <c r="A4094" s="190"/>
      <c r="I4094" s="192"/>
    </row>
    <row r="4095" spans="1:9" ht="15">
      <c r="A4095" s="190"/>
      <c r="I4095" s="192"/>
    </row>
    <row r="4096" spans="1:9" ht="15">
      <c r="A4096" s="190"/>
      <c r="I4096" s="192"/>
    </row>
    <row r="4097" spans="1:9" ht="15">
      <c r="A4097" s="190"/>
      <c r="I4097" s="192"/>
    </row>
    <row r="4098" spans="1:9" ht="15">
      <c r="A4098" s="190"/>
      <c r="I4098" s="192"/>
    </row>
    <row r="4099" spans="1:9" ht="15">
      <c r="A4099" s="190"/>
      <c r="I4099" s="192"/>
    </row>
    <row r="4100" spans="1:9" ht="15">
      <c r="A4100" s="190"/>
      <c r="I4100" s="192"/>
    </row>
    <row r="4101" spans="1:9" ht="15">
      <c r="A4101" s="190"/>
      <c r="I4101" s="192"/>
    </row>
    <row r="4102" spans="1:9" ht="15">
      <c r="A4102" s="190"/>
      <c r="I4102" s="192"/>
    </row>
    <row r="4103" spans="1:9" ht="15">
      <c r="A4103" s="190"/>
      <c r="I4103" s="192"/>
    </row>
    <row r="4104" spans="1:9" ht="15">
      <c r="A4104" s="190"/>
      <c r="I4104" s="192"/>
    </row>
    <row r="4105" spans="1:9" ht="15">
      <c r="A4105" s="190"/>
      <c r="I4105" s="192"/>
    </row>
    <row r="4106" spans="1:9" ht="15">
      <c r="A4106" s="190"/>
      <c r="I4106" s="192"/>
    </row>
    <row r="4107" spans="1:9" ht="15">
      <c r="A4107" s="190"/>
      <c r="I4107" s="192"/>
    </row>
    <row r="4108" spans="1:9" ht="15">
      <c r="A4108" s="190"/>
      <c r="I4108" s="192"/>
    </row>
    <row r="4109" spans="1:9" ht="15">
      <c r="A4109" s="190"/>
      <c r="I4109" s="192"/>
    </row>
    <row r="4110" spans="1:9" ht="15">
      <c r="A4110" s="190"/>
      <c r="I4110" s="192"/>
    </row>
    <row r="4111" spans="1:9" ht="15">
      <c r="A4111" s="190"/>
      <c r="I4111" s="192"/>
    </row>
    <row r="4112" spans="1:9" ht="15">
      <c r="A4112" s="190"/>
      <c r="I4112" s="192"/>
    </row>
    <row r="4113" spans="1:9" ht="15">
      <c r="A4113" s="190"/>
      <c r="I4113" s="192"/>
    </row>
    <row r="4114" spans="1:9" ht="15">
      <c r="A4114" s="190"/>
      <c r="I4114" s="192"/>
    </row>
    <row r="4115" spans="1:9" ht="15">
      <c r="A4115" s="190"/>
      <c r="I4115" s="192"/>
    </row>
    <row r="4116" spans="1:9" ht="15">
      <c r="A4116" s="190"/>
      <c r="I4116" s="192"/>
    </row>
    <row r="4117" spans="1:9" ht="15">
      <c r="A4117" s="190"/>
      <c r="I4117" s="192"/>
    </row>
    <row r="4118" spans="1:9" ht="15">
      <c r="A4118" s="190"/>
      <c r="I4118" s="192"/>
    </row>
    <row r="4119" spans="1:9" ht="15">
      <c r="A4119" s="190"/>
      <c r="I4119" s="192"/>
    </row>
    <row r="4120" spans="1:9" ht="15">
      <c r="A4120" s="190"/>
      <c r="I4120" s="192"/>
    </row>
    <row r="4121" spans="1:9" ht="15">
      <c r="A4121" s="190"/>
      <c r="I4121" s="192"/>
    </row>
    <row r="4122" spans="1:9" ht="15">
      <c r="A4122" s="190"/>
      <c r="I4122" s="192"/>
    </row>
    <row r="4123" spans="1:9" ht="15">
      <c r="A4123" s="190"/>
      <c r="I4123" s="192"/>
    </row>
    <row r="4124" spans="1:9" ht="15">
      <c r="A4124" s="190"/>
      <c r="I4124" s="192"/>
    </row>
    <row r="4125" spans="1:9" ht="15">
      <c r="A4125" s="190"/>
      <c r="I4125" s="192"/>
    </row>
    <row r="4126" spans="1:9" ht="15">
      <c r="A4126" s="190"/>
      <c r="I4126" s="192"/>
    </row>
    <row r="4127" spans="1:9" ht="15">
      <c r="A4127" s="190"/>
      <c r="I4127" s="192"/>
    </row>
    <row r="4128" spans="1:9" ht="15">
      <c r="A4128" s="190"/>
      <c r="I4128" s="192"/>
    </row>
    <row r="4129" spans="1:9" ht="15">
      <c r="A4129" s="190"/>
      <c r="I4129" s="192"/>
    </row>
    <row r="4130" spans="1:9" ht="15">
      <c r="A4130" s="190"/>
      <c r="I4130" s="192"/>
    </row>
    <row r="4131" spans="1:9" ht="15">
      <c r="A4131" s="190"/>
      <c r="I4131" s="192"/>
    </row>
    <row r="4132" spans="1:9" ht="15">
      <c r="A4132" s="190"/>
      <c r="I4132" s="192"/>
    </row>
    <row r="4133" spans="1:9" ht="15">
      <c r="A4133" s="190"/>
      <c r="I4133" s="192"/>
    </row>
    <row r="4134" spans="1:9" ht="15">
      <c r="A4134" s="190"/>
      <c r="I4134" s="192"/>
    </row>
    <row r="4135" spans="1:9" ht="15">
      <c r="A4135" s="190"/>
      <c r="I4135" s="192"/>
    </row>
    <row r="4136" spans="1:9" ht="15">
      <c r="A4136" s="190"/>
      <c r="I4136" s="192"/>
    </row>
    <row r="4137" spans="1:9" ht="15">
      <c r="A4137" s="190"/>
      <c r="I4137" s="192"/>
    </row>
    <row r="4138" spans="1:9" ht="15">
      <c r="A4138" s="190"/>
      <c r="I4138" s="192"/>
    </row>
    <row r="4139" spans="1:9" ht="15">
      <c r="A4139" s="190"/>
      <c r="I4139" s="192"/>
    </row>
    <row r="4140" spans="1:9" ht="15">
      <c r="A4140" s="190"/>
      <c r="I4140" s="192"/>
    </row>
    <row r="4141" spans="1:9" ht="15">
      <c r="A4141" s="190"/>
      <c r="I4141" s="192"/>
    </row>
    <row r="4142" spans="1:9" ht="15">
      <c r="A4142" s="190"/>
      <c r="I4142" s="192"/>
    </row>
    <row r="4143" spans="1:9" ht="15">
      <c r="A4143" s="190"/>
      <c r="I4143" s="192"/>
    </row>
    <row r="4144" spans="1:9" ht="15">
      <c r="A4144" s="190"/>
      <c r="I4144" s="192"/>
    </row>
    <row r="4145" spans="1:9" ht="15">
      <c r="A4145" s="190"/>
      <c r="I4145" s="192"/>
    </row>
    <row r="4146" spans="1:9" ht="15">
      <c r="A4146" s="190"/>
      <c r="I4146" s="192"/>
    </row>
    <row r="4147" spans="1:9" ht="15">
      <c r="A4147" s="190"/>
      <c r="I4147" s="192"/>
    </row>
    <row r="4148" spans="1:9" ht="15">
      <c r="A4148" s="190"/>
      <c r="I4148" s="192"/>
    </row>
    <row r="4149" spans="1:9" ht="15">
      <c r="A4149" s="190"/>
      <c r="I4149" s="192"/>
    </row>
    <row r="4150" spans="1:9" ht="15">
      <c r="A4150" s="190"/>
      <c r="I4150" s="192"/>
    </row>
    <row r="4151" spans="1:9" ht="15">
      <c r="A4151" s="190"/>
      <c r="I4151" s="192"/>
    </row>
    <row r="4152" spans="1:9" ht="15">
      <c r="A4152" s="190"/>
      <c r="I4152" s="192"/>
    </row>
    <row r="4153" spans="1:9" ht="15">
      <c r="A4153" s="190"/>
      <c r="I4153" s="192"/>
    </row>
    <row r="4154" spans="1:9" ht="15">
      <c r="A4154" s="190"/>
      <c r="I4154" s="192"/>
    </row>
    <row r="4155" spans="1:9" ht="15">
      <c r="A4155" s="190"/>
      <c r="I4155" s="192"/>
    </row>
    <row r="4156" spans="1:9" ht="15">
      <c r="A4156" s="190"/>
      <c r="I4156" s="192"/>
    </row>
    <row r="4157" spans="1:9" ht="15">
      <c r="A4157" s="190"/>
      <c r="I4157" s="192"/>
    </row>
    <row r="4158" spans="1:9" ht="15">
      <c r="A4158" s="190"/>
      <c r="I4158" s="192"/>
    </row>
    <row r="4159" spans="1:9" ht="15">
      <c r="A4159" s="190"/>
      <c r="I4159" s="192"/>
    </row>
    <row r="4160" spans="1:9" ht="15">
      <c r="A4160" s="190"/>
      <c r="I4160" s="192"/>
    </row>
    <row r="4161" spans="1:9" ht="15">
      <c r="A4161" s="190"/>
      <c r="I4161" s="192"/>
    </row>
    <row r="4162" spans="1:9" ht="15">
      <c r="A4162" s="190"/>
      <c r="I4162" s="192"/>
    </row>
    <row r="4163" spans="1:9" ht="15">
      <c r="A4163" s="190"/>
      <c r="I4163" s="192"/>
    </row>
    <row r="4164" spans="1:9" ht="15">
      <c r="A4164" s="190"/>
      <c r="I4164" s="192"/>
    </row>
    <row r="4165" spans="1:9" ht="15">
      <c r="A4165" s="190"/>
      <c r="I4165" s="192"/>
    </row>
    <row r="4166" spans="1:9" ht="15">
      <c r="A4166" s="190"/>
      <c r="I4166" s="192"/>
    </row>
    <row r="4167" spans="1:9" ht="15">
      <c r="A4167" s="190"/>
      <c r="I4167" s="192"/>
    </row>
    <row r="4168" spans="1:9" ht="15">
      <c r="A4168" s="190"/>
      <c r="I4168" s="192"/>
    </row>
    <row r="4169" spans="1:9" ht="15">
      <c r="A4169" s="190"/>
      <c r="I4169" s="192"/>
    </row>
    <row r="4170" spans="1:9" ht="15">
      <c r="A4170" s="190"/>
      <c r="I4170" s="192"/>
    </row>
    <row r="4171" spans="1:9" ht="15">
      <c r="A4171" s="190"/>
      <c r="I4171" s="192"/>
    </row>
    <row r="4172" spans="1:9" ht="15">
      <c r="A4172" s="190"/>
      <c r="I4172" s="192"/>
    </row>
    <row r="4173" spans="1:9" ht="15">
      <c r="A4173" s="190"/>
      <c r="I4173" s="192"/>
    </row>
    <row r="4174" spans="1:9" ht="15">
      <c r="A4174" s="190"/>
      <c r="I4174" s="192"/>
    </row>
    <row r="4175" spans="1:9" ht="15">
      <c r="A4175" s="190"/>
      <c r="I4175" s="192"/>
    </row>
    <row r="4176" spans="1:9" ht="15">
      <c r="A4176" s="190"/>
      <c r="I4176" s="192"/>
    </row>
    <row r="4177" spans="1:9" ht="15">
      <c r="A4177" s="190"/>
      <c r="I4177" s="192"/>
    </row>
    <row r="4178" spans="1:9" ht="15">
      <c r="A4178" s="190"/>
      <c r="I4178" s="192"/>
    </row>
    <row r="4179" spans="1:9" ht="15">
      <c r="A4179" s="190"/>
      <c r="I4179" s="192"/>
    </row>
    <row r="4180" spans="1:9" ht="15">
      <c r="A4180" s="190"/>
      <c r="I4180" s="192"/>
    </row>
    <row r="4181" spans="1:9" ht="15">
      <c r="A4181" s="190"/>
      <c r="I4181" s="192"/>
    </row>
    <row r="4182" spans="1:9" ht="15">
      <c r="A4182" s="190"/>
      <c r="I4182" s="192"/>
    </row>
    <row r="4183" spans="1:9" ht="15">
      <c r="A4183" s="190"/>
      <c r="I4183" s="192"/>
    </row>
    <row r="4184" spans="1:9" ht="15">
      <c r="A4184" s="190"/>
      <c r="I4184" s="192"/>
    </row>
    <row r="4185" spans="1:9" ht="15">
      <c r="A4185" s="190"/>
      <c r="I4185" s="192"/>
    </row>
    <row r="4186" spans="1:9" ht="15">
      <c r="A4186" s="190"/>
      <c r="I4186" s="192"/>
    </row>
    <row r="4187" spans="1:9" ht="15">
      <c r="A4187" s="190"/>
      <c r="I4187" s="192"/>
    </row>
    <row r="4188" spans="1:9" ht="15">
      <c r="A4188" s="190"/>
      <c r="I4188" s="192"/>
    </row>
    <row r="4189" spans="1:9" ht="15">
      <c r="A4189" s="190"/>
      <c r="I4189" s="192"/>
    </row>
    <row r="4190" spans="1:9" ht="15">
      <c r="A4190" s="190"/>
      <c r="I4190" s="192"/>
    </row>
    <row r="4191" spans="1:9" ht="15">
      <c r="A4191" s="190"/>
      <c r="I4191" s="192"/>
    </row>
    <row r="4192" spans="1:9" ht="15">
      <c r="A4192" s="190"/>
      <c r="I4192" s="192"/>
    </row>
    <row r="4193" spans="1:9" ht="15">
      <c r="A4193" s="190"/>
      <c r="I4193" s="192"/>
    </row>
    <row r="4194" spans="1:9" ht="15">
      <c r="A4194" s="190"/>
      <c r="I4194" s="192"/>
    </row>
    <row r="4195" spans="1:9" ht="15">
      <c r="A4195" s="190"/>
      <c r="I4195" s="192"/>
    </row>
    <row r="4196" spans="1:9" ht="15">
      <c r="A4196" s="190"/>
      <c r="I4196" s="192"/>
    </row>
    <row r="4197" spans="1:9" ht="15">
      <c r="A4197" s="190"/>
      <c r="I4197" s="192"/>
    </row>
    <row r="4198" spans="1:9" ht="15">
      <c r="A4198" s="190"/>
      <c r="I4198" s="192"/>
    </row>
    <row r="4199" spans="1:9" ht="15">
      <c r="A4199" s="190"/>
      <c r="I4199" s="192"/>
    </row>
    <row r="4200" spans="1:9" ht="15">
      <c r="A4200" s="190"/>
      <c r="I4200" s="192"/>
    </row>
    <row r="4201" spans="1:9" ht="15">
      <c r="A4201" s="190"/>
      <c r="I4201" s="192"/>
    </row>
    <row r="4202" spans="1:9" ht="15">
      <c r="A4202" s="190"/>
      <c r="I4202" s="192"/>
    </row>
    <row r="4203" spans="1:9" ht="15">
      <c r="A4203" s="190"/>
      <c r="I4203" s="192"/>
    </row>
    <row r="4204" spans="1:9" ht="15">
      <c r="A4204" s="190"/>
      <c r="I4204" s="192"/>
    </row>
    <row r="4205" spans="1:9" ht="15">
      <c r="A4205" s="190"/>
      <c r="I4205" s="192"/>
    </row>
    <row r="4206" spans="1:9" ht="15">
      <c r="A4206" s="190"/>
      <c r="I4206" s="192"/>
    </row>
    <row r="4207" spans="1:9" ht="15">
      <c r="A4207" s="190"/>
      <c r="I4207" s="192"/>
    </row>
    <row r="4208" spans="1:9" ht="15">
      <c r="A4208" s="190"/>
      <c r="I4208" s="192"/>
    </row>
    <row r="4209" spans="1:9" ht="15">
      <c r="A4209" s="190"/>
      <c r="I4209" s="192"/>
    </row>
    <row r="4210" spans="1:9" ht="15">
      <c r="A4210" s="190"/>
      <c r="I4210" s="192"/>
    </row>
    <row r="4211" spans="1:9" ht="15">
      <c r="A4211" s="190"/>
      <c r="I4211" s="192"/>
    </row>
    <row r="4212" spans="1:9" ht="15">
      <c r="A4212" s="190"/>
      <c r="I4212" s="192"/>
    </row>
    <row r="4213" spans="1:9" ht="15">
      <c r="A4213" s="190"/>
      <c r="I4213" s="192"/>
    </row>
    <row r="4214" spans="1:9" ht="15">
      <c r="A4214" s="190"/>
      <c r="I4214" s="192"/>
    </row>
    <row r="4215" spans="1:9" ht="15">
      <c r="A4215" s="190"/>
      <c r="I4215" s="192"/>
    </row>
    <row r="4216" spans="1:9" ht="15">
      <c r="A4216" s="190"/>
      <c r="I4216" s="192"/>
    </row>
    <row r="4217" spans="1:9" ht="15">
      <c r="A4217" s="190"/>
      <c r="I4217" s="192"/>
    </row>
    <row r="4218" spans="1:9" ht="15">
      <c r="A4218" s="190"/>
      <c r="I4218" s="192"/>
    </row>
    <row r="4219" spans="1:9" ht="15">
      <c r="A4219" s="190"/>
      <c r="I4219" s="192"/>
    </row>
    <row r="4220" spans="1:9" ht="15">
      <c r="A4220" s="190"/>
      <c r="I4220" s="192"/>
    </row>
    <row r="4221" spans="1:9" ht="15">
      <c r="A4221" s="190"/>
      <c r="I4221" s="192"/>
    </row>
    <row r="4222" spans="1:9" ht="15">
      <c r="A4222" s="190"/>
      <c r="I4222" s="192"/>
    </row>
    <row r="4223" spans="1:9" ht="15">
      <c r="A4223" s="190"/>
      <c r="I4223" s="192"/>
    </row>
    <row r="4224" spans="1:9" ht="15">
      <c r="A4224" s="190"/>
      <c r="I4224" s="192"/>
    </row>
    <row r="4225" spans="1:9" ht="15">
      <c r="A4225" s="190"/>
      <c r="I4225" s="192"/>
    </row>
    <row r="4226" spans="1:9" ht="15">
      <c r="A4226" s="190"/>
      <c r="I4226" s="192"/>
    </row>
    <row r="4227" spans="1:9" ht="15">
      <c r="A4227" s="190"/>
      <c r="I4227" s="192"/>
    </row>
    <row r="4228" spans="1:9" ht="15">
      <c r="A4228" s="190"/>
      <c r="I4228" s="192"/>
    </row>
    <row r="4229" spans="1:9" ht="15">
      <c r="A4229" s="190"/>
      <c r="I4229" s="192"/>
    </row>
    <row r="4230" spans="1:9" ht="15">
      <c r="A4230" s="190"/>
      <c r="I4230" s="192"/>
    </row>
    <row r="4231" spans="1:9" ht="15">
      <c r="A4231" s="190"/>
      <c r="I4231" s="192"/>
    </row>
    <row r="4232" spans="1:9" ht="15">
      <c r="A4232" s="190"/>
      <c r="I4232" s="192"/>
    </row>
    <row r="4233" spans="1:9" ht="15">
      <c r="A4233" s="190"/>
      <c r="I4233" s="192"/>
    </row>
    <row r="4234" spans="1:9" ht="15">
      <c r="A4234" s="190"/>
      <c r="I4234" s="192"/>
    </row>
    <row r="4235" spans="1:9" ht="15">
      <c r="A4235" s="190"/>
      <c r="I4235" s="192"/>
    </row>
    <row r="4236" spans="1:9" ht="15">
      <c r="A4236" s="190"/>
      <c r="I4236" s="192"/>
    </row>
    <row r="4237" spans="1:9" ht="15">
      <c r="A4237" s="190"/>
      <c r="I4237" s="192"/>
    </row>
    <row r="4238" spans="1:9" ht="15">
      <c r="A4238" s="190"/>
      <c r="I4238" s="192"/>
    </row>
    <row r="4239" spans="1:9" ht="15">
      <c r="A4239" s="190"/>
      <c r="I4239" s="192"/>
    </row>
    <row r="4240" spans="1:9" ht="15">
      <c r="A4240" s="190"/>
      <c r="I4240" s="192"/>
    </row>
    <row r="4241" spans="1:9" ht="15">
      <c r="A4241" s="190"/>
      <c r="I4241" s="192"/>
    </row>
    <row r="4242" spans="1:9" ht="15">
      <c r="A4242" s="190"/>
      <c r="I4242" s="192"/>
    </row>
    <row r="4243" spans="1:9" ht="15">
      <c r="A4243" s="190"/>
      <c r="I4243" s="192"/>
    </row>
    <row r="4244" spans="1:9" ht="15">
      <c r="A4244" s="190"/>
      <c r="I4244" s="192"/>
    </row>
    <row r="4245" spans="1:9" ht="15">
      <c r="A4245" s="190"/>
      <c r="I4245" s="192"/>
    </row>
    <row r="4246" spans="1:9" ht="15">
      <c r="A4246" s="190"/>
      <c r="I4246" s="192"/>
    </row>
    <row r="4247" spans="1:9" ht="15">
      <c r="A4247" s="190"/>
      <c r="I4247" s="192"/>
    </row>
    <row r="4248" spans="1:9" ht="15">
      <c r="A4248" s="190"/>
      <c r="I4248" s="192"/>
    </row>
    <row r="4249" spans="1:9" ht="15">
      <c r="A4249" s="190"/>
      <c r="I4249" s="192"/>
    </row>
    <row r="4250" spans="1:9" ht="15">
      <c r="A4250" s="190"/>
      <c r="I4250" s="192"/>
    </row>
    <row r="4251" spans="1:9" ht="15">
      <c r="A4251" s="190"/>
      <c r="I4251" s="192"/>
    </row>
    <row r="4252" spans="1:9" ht="15">
      <c r="A4252" s="190"/>
      <c r="I4252" s="192"/>
    </row>
    <row r="4253" spans="1:9" ht="15">
      <c r="A4253" s="190"/>
      <c r="I4253" s="192"/>
    </row>
    <row r="4254" spans="1:9" ht="15">
      <c r="A4254" s="190"/>
      <c r="I4254" s="192"/>
    </row>
    <row r="4255" spans="1:9" ht="15">
      <c r="A4255" s="190"/>
      <c r="I4255" s="192"/>
    </row>
    <row r="4256" spans="1:9" ht="15">
      <c r="A4256" s="190"/>
      <c r="I4256" s="192"/>
    </row>
    <row r="4257" spans="1:9" ht="15">
      <c r="A4257" s="190"/>
      <c r="I4257" s="192"/>
    </row>
    <row r="4258" spans="1:9" ht="15">
      <c r="A4258" s="190"/>
      <c r="I4258" s="192"/>
    </row>
    <row r="4259" spans="1:9" ht="15">
      <c r="A4259" s="190"/>
      <c r="I4259" s="192"/>
    </row>
    <row r="4260" spans="1:9" ht="15">
      <c r="A4260" s="190"/>
      <c r="I4260" s="192"/>
    </row>
    <row r="4261" spans="1:9" ht="15">
      <c r="A4261" s="190"/>
      <c r="I4261" s="192"/>
    </row>
    <row r="4262" spans="1:9" ht="15">
      <c r="A4262" s="190"/>
      <c r="I4262" s="192"/>
    </row>
    <row r="4263" spans="1:9" ht="15">
      <c r="A4263" s="190"/>
      <c r="I4263" s="192"/>
    </row>
    <row r="4264" spans="1:9" ht="15">
      <c r="A4264" s="190"/>
      <c r="I4264" s="192"/>
    </row>
    <row r="4265" spans="1:9" ht="15">
      <c r="A4265" s="190"/>
      <c r="I4265" s="192"/>
    </row>
    <row r="4266" spans="1:9" ht="15">
      <c r="A4266" s="190"/>
      <c r="I4266" s="192"/>
    </row>
    <row r="4267" spans="1:9" ht="15">
      <c r="A4267" s="190"/>
      <c r="I4267" s="192"/>
    </row>
    <row r="4268" spans="1:9" ht="15">
      <c r="A4268" s="190"/>
      <c r="I4268" s="192"/>
    </row>
    <row r="4269" spans="1:9" ht="15">
      <c r="A4269" s="190"/>
      <c r="I4269" s="192"/>
    </row>
    <row r="4270" spans="1:9" ht="15">
      <c r="A4270" s="190"/>
      <c r="I4270" s="192"/>
    </row>
    <row r="4271" spans="1:9" ht="15">
      <c r="A4271" s="190"/>
      <c r="I4271" s="192"/>
    </row>
    <row r="4272" spans="1:9" ht="15">
      <c r="A4272" s="190"/>
      <c r="I4272" s="192"/>
    </row>
    <row r="4273" spans="1:9" ht="15">
      <c r="A4273" s="190"/>
      <c r="I4273" s="192"/>
    </row>
    <row r="4274" spans="1:9" ht="15">
      <c r="A4274" s="190"/>
      <c r="I4274" s="192"/>
    </row>
    <row r="4275" spans="1:9" ht="15">
      <c r="A4275" s="190"/>
      <c r="I4275" s="192"/>
    </row>
    <row r="4276" spans="1:9" ht="15">
      <c r="A4276" s="190"/>
      <c r="I4276" s="192"/>
    </row>
    <row r="4277" spans="1:9" ht="15">
      <c r="A4277" s="190"/>
      <c r="I4277" s="192"/>
    </row>
    <row r="4278" spans="1:9" ht="15">
      <c r="A4278" s="190"/>
      <c r="I4278" s="192"/>
    </row>
    <row r="4279" spans="1:9" ht="15">
      <c r="A4279" s="190"/>
      <c r="I4279" s="192"/>
    </row>
    <row r="4280" spans="1:9" ht="15">
      <c r="A4280" s="190"/>
      <c r="I4280" s="192"/>
    </row>
    <row r="4281" spans="1:9" ht="15">
      <c r="A4281" s="190"/>
      <c r="I4281" s="192"/>
    </row>
    <row r="4282" spans="1:9" ht="15">
      <c r="A4282" s="190"/>
      <c r="I4282" s="192"/>
    </row>
    <row r="4283" spans="1:9" ht="15">
      <c r="A4283" s="190"/>
      <c r="I4283" s="192"/>
    </row>
    <row r="4284" spans="1:9" ht="15">
      <c r="A4284" s="190"/>
      <c r="I4284" s="192"/>
    </row>
    <row r="4285" spans="1:9" ht="15">
      <c r="A4285" s="190"/>
      <c r="I4285" s="192"/>
    </row>
    <row r="4286" spans="1:9" ht="15">
      <c r="A4286" s="190"/>
      <c r="I4286" s="192"/>
    </row>
    <row r="4287" spans="1:9" ht="15">
      <c r="A4287" s="190"/>
      <c r="I4287" s="192"/>
    </row>
    <row r="4288" spans="1:9" ht="15">
      <c r="A4288" s="190"/>
      <c r="I4288" s="192"/>
    </row>
    <row r="4289" spans="1:9" ht="15">
      <c r="A4289" s="190"/>
      <c r="I4289" s="192"/>
    </row>
    <row r="4290" spans="1:9" ht="15">
      <c r="A4290" s="190"/>
      <c r="I4290" s="192"/>
    </row>
    <row r="4291" spans="1:9" ht="15">
      <c r="A4291" s="190"/>
      <c r="I4291" s="192"/>
    </row>
    <row r="4292" spans="1:9" ht="15">
      <c r="A4292" s="190"/>
      <c r="I4292" s="192"/>
    </row>
    <row r="4293" spans="1:9" ht="15">
      <c r="A4293" s="190"/>
      <c r="I4293" s="192"/>
    </row>
    <row r="4294" spans="1:9" ht="15">
      <c r="A4294" s="190"/>
      <c r="I4294" s="192"/>
    </row>
    <row r="4295" spans="1:9" ht="15">
      <c r="A4295" s="190"/>
      <c r="I4295" s="192"/>
    </row>
    <row r="4296" spans="1:9" ht="15">
      <c r="A4296" s="190"/>
      <c r="I4296" s="192"/>
    </row>
    <row r="4297" spans="1:9" ht="15">
      <c r="A4297" s="190"/>
      <c r="I4297" s="192"/>
    </row>
    <row r="4298" spans="1:9" ht="15">
      <c r="A4298" s="190"/>
      <c r="I4298" s="192"/>
    </row>
    <row r="4299" spans="1:9" ht="15">
      <c r="A4299" s="190"/>
      <c r="I4299" s="192"/>
    </row>
    <row r="4300" spans="1:9" ht="15">
      <c r="A4300" s="190"/>
      <c r="I4300" s="192"/>
    </row>
    <row r="4301" spans="1:9" ht="15">
      <c r="A4301" s="190"/>
      <c r="I4301" s="192"/>
    </row>
    <row r="4302" spans="1:9" ht="15">
      <c r="A4302" s="190"/>
      <c r="I4302" s="192"/>
    </row>
    <row r="4303" spans="1:9" ht="15">
      <c r="A4303" s="190"/>
      <c r="I4303" s="192"/>
    </row>
    <row r="4304" spans="1:9" ht="15">
      <c r="A4304" s="190"/>
      <c r="I4304" s="192"/>
    </row>
    <row r="4305" spans="1:9" ht="15">
      <c r="A4305" s="190"/>
      <c r="I4305" s="192"/>
    </row>
    <row r="4306" spans="1:9" ht="15">
      <c r="A4306" s="190"/>
      <c r="I4306" s="192"/>
    </row>
    <row r="4307" spans="1:9" ht="15">
      <c r="A4307" s="190"/>
      <c r="I4307" s="192"/>
    </row>
    <row r="4308" spans="1:9" ht="15">
      <c r="A4308" s="190"/>
      <c r="I4308" s="192"/>
    </row>
    <row r="4309" spans="1:9" ht="15">
      <c r="A4309" s="190"/>
      <c r="I4309" s="192"/>
    </row>
    <row r="4310" spans="1:9" ht="15">
      <c r="A4310" s="190"/>
      <c r="I4310" s="192"/>
    </row>
    <row r="4311" spans="1:9" ht="15">
      <c r="A4311" s="190"/>
      <c r="I4311" s="192"/>
    </row>
    <row r="4312" spans="1:9" ht="15">
      <c r="A4312" s="190"/>
      <c r="I4312" s="192"/>
    </row>
    <row r="4313" spans="1:9" ht="15">
      <c r="A4313" s="190"/>
      <c r="I4313" s="192"/>
    </row>
    <row r="4314" spans="1:9" ht="15">
      <c r="A4314" s="190"/>
      <c r="I4314" s="192"/>
    </row>
    <row r="4315" spans="1:9" ht="15">
      <c r="A4315" s="190"/>
      <c r="I4315" s="192"/>
    </row>
    <row r="4316" spans="1:9" ht="15">
      <c r="A4316" s="190"/>
      <c r="I4316" s="192"/>
    </row>
    <row r="4317" spans="1:9" ht="15">
      <c r="A4317" s="190"/>
      <c r="I4317" s="192"/>
    </row>
    <row r="4318" spans="1:9" ht="15">
      <c r="A4318" s="190"/>
      <c r="I4318" s="192"/>
    </row>
    <row r="4319" spans="1:9" ht="15">
      <c r="A4319" s="190"/>
      <c r="I4319" s="192"/>
    </row>
    <row r="4320" spans="1:9" ht="15">
      <c r="A4320" s="190"/>
      <c r="I4320" s="192"/>
    </row>
    <row r="4321" spans="1:9" ht="15">
      <c r="A4321" s="190"/>
      <c r="I4321" s="192"/>
    </row>
    <row r="4322" spans="1:9" ht="15">
      <c r="A4322" s="190"/>
      <c r="I4322" s="192"/>
    </row>
    <row r="4323" spans="1:9" ht="15">
      <c r="A4323" s="190"/>
      <c r="I4323" s="192"/>
    </row>
    <row r="4324" spans="1:9" ht="15">
      <c r="A4324" s="190"/>
      <c r="I4324" s="192"/>
    </row>
    <row r="4325" spans="1:9" ht="15">
      <c r="A4325" s="190"/>
      <c r="I4325" s="192"/>
    </row>
    <row r="4326" spans="1:9" ht="15">
      <c r="A4326" s="190"/>
      <c r="I4326" s="192"/>
    </row>
    <row r="4327" spans="1:9" ht="15">
      <c r="A4327" s="190"/>
      <c r="I4327" s="192"/>
    </row>
    <row r="4328" spans="1:9" ht="15">
      <c r="A4328" s="190"/>
      <c r="I4328" s="192"/>
    </row>
    <row r="4329" spans="1:9" ht="15">
      <c r="A4329" s="190"/>
      <c r="I4329" s="192"/>
    </row>
    <row r="4330" spans="1:9" ht="15">
      <c r="A4330" s="190"/>
      <c r="I4330" s="192"/>
    </row>
    <row r="4331" spans="1:9" ht="15">
      <c r="A4331" s="190"/>
      <c r="I4331" s="192"/>
    </row>
    <row r="4332" spans="1:9" ht="15">
      <c r="A4332" s="190"/>
      <c r="I4332" s="192"/>
    </row>
    <row r="4333" spans="1:9" ht="15">
      <c r="A4333" s="190"/>
      <c r="I4333" s="192"/>
    </row>
    <row r="4334" spans="1:9" ht="15">
      <c r="A4334" s="190"/>
      <c r="I4334" s="192"/>
    </row>
    <row r="4335" spans="1:9" ht="15">
      <c r="A4335" s="190"/>
      <c r="I4335" s="192"/>
    </row>
    <row r="4336" spans="1:9" ht="15">
      <c r="A4336" s="190"/>
      <c r="I4336" s="192"/>
    </row>
    <row r="4337" spans="1:9" ht="15">
      <c r="A4337" s="190"/>
      <c r="I4337" s="192"/>
    </row>
    <row r="4338" spans="1:9" ht="15">
      <c r="A4338" s="190"/>
      <c r="I4338" s="192"/>
    </row>
    <row r="4339" spans="1:9" ht="15">
      <c r="A4339" s="190"/>
      <c r="I4339" s="192"/>
    </row>
    <row r="4340" spans="1:9" ht="15">
      <c r="A4340" s="190"/>
      <c r="I4340" s="192"/>
    </row>
    <row r="4341" spans="1:9" ht="15">
      <c r="A4341" s="190"/>
      <c r="I4341" s="192"/>
    </row>
    <row r="4342" spans="1:9" ht="15">
      <c r="A4342" s="190"/>
      <c r="I4342" s="192"/>
    </row>
    <row r="4343" spans="1:9" ht="15">
      <c r="A4343" s="190"/>
      <c r="I4343" s="192"/>
    </row>
    <row r="4344" spans="1:9" ht="15">
      <c r="A4344" s="190"/>
      <c r="I4344" s="192"/>
    </row>
    <row r="4345" spans="1:9" ht="15">
      <c r="A4345" s="190"/>
      <c r="I4345" s="192"/>
    </row>
    <row r="4346" spans="1:9" ht="15">
      <c r="A4346" s="190"/>
      <c r="I4346" s="192"/>
    </row>
    <row r="4347" spans="1:9" ht="15">
      <c r="A4347" s="190"/>
      <c r="I4347" s="192"/>
    </row>
    <row r="4348" spans="1:9" ht="15">
      <c r="A4348" s="190"/>
      <c r="I4348" s="192"/>
    </row>
    <row r="4349" spans="1:9" ht="15">
      <c r="A4349" s="190"/>
      <c r="I4349" s="192"/>
    </row>
    <row r="4350" spans="1:9" ht="15">
      <c r="A4350" s="190"/>
      <c r="I4350" s="192"/>
    </row>
    <row r="4351" spans="1:9" ht="15">
      <c r="A4351" s="190"/>
      <c r="I4351" s="192"/>
    </row>
    <row r="4352" spans="1:9" ht="15">
      <c r="A4352" s="190"/>
      <c r="I4352" s="192"/>
    </row>
    <row r="4353" spans="1:9" ht="15">
      <c r="A4353" s="190"/>
      <c r="I4353" s="192"/>
    </row>
    <row r="4354" spans="1:9" ht="15">
      <c r="A4354" s="190"/>
      <c r="I4354" s="192"/>
    </row>
    <row r="4355" spans="1:9" ht="15">
      <c r="A4355" s="190"/>
      <c r="I4355" s="192"/>
    </row>
    <row r="4356" spans="1:9" ht="15">
      <c r="A4356" s="190"/>
      <c r="I4356" s="192"/>
    </row>
    <row r="4357" spans="1:9" ht="15">
      <c r="A4357" s="190"/>
      <c r="I4357" s="192"/>
    </row>
    <row r="4358" spans="1:9" ht="15">
      <c r="A4358" s="190"/>
      <c r="I4358" s="192"/>
    </row>
    <row r="4359" spans="1:9" ht="15">
      <c r="A4359" s="190"/>
      <c r="I4359" s="192"/>
    </row>
    <row r="4360" spans="1:9" ht="15">
      <c r="A4360" s="190"/>
      <c r="I4360" s="192"/>
    </row>
    <row r="4361" spans="1:9" ht="15">
      <c r="A4361" s="190"/>
      <c r="I4361" s="192"/>
    </row>
    <row r="4362" spans="1:9" ht="15">
      <c r="A4362" s="190"/>
      <c r="I4362" s="192"/>
    </row>
    <row r="4363" spans="1:9" ht="15">
      <c r="A4363" s="190"/>
      <c r="I4363" s="192"/>
    </row>
    <row r="4364" spans="1:9" ht="15">
      <c r="A4364" s="190"/>
      <c r="I4364" s="192"/>
    </row>
    <row r="4365" spans="1:9" ht="15">
      <c r="A4365" s="190"/>
      <c r="I4365" s="192"/>
    </row>
    <row r="4366" spans="1:9" ht="15">
      <c r="A4366" s="190"/>
      <c r="I4366" s="192"/>
    </row>
    <row r="4367" spans="1:9" ht="15">
      <c r="A4367" s="190"/>
      <c r="I4367" s="192"/>
    </row>
    <row r="4368" spans="1:9" ht="15">
      <c r="A4368" s="190"/>
      <c r="I4368" s="192"/>
    </row>
    <row r="4369" spans="1:9" ht="15">
      <c r="A4369" s="190"/>
      <c r="I4369" s="192"/>
    </row>
    <row r="4370" spans="1:9" ht="15">
      <c r="A4370" s="190"/>
      <c r="I4370" s="192"/>
    </row>
    <row r="4371" spans="1:9" ht="15">
      <c r="A4371" s="190"/>
      <c r="I4371" s="192"/>
    </row>
    <row r="4372" spans="1:9" ht="15">
      <c r="A4372" s="190"/>
      <c r="I4372" s="192"/>
    </row>
    <row r="4373" spans="1:9" ht="15">
      <c r="A4373" s="190"/>
      <c r="I4373" s="192"/>
    </row>
    <row r="4374" spans="1:9" ht="15">
      <c r="A4374" s="190"/>
      <c r="I4374" s="192"/>
    </row>
    <row r="4375" spans="1:9" ht="15">
      <c r="A4375" s="190"/>
      <c r="I4375" s="192"/>
    </row>
    <row r="4376" spans="1:9" ht="15">
      <c r="A4376" s="190"/>
      <c r="I4376" s="192"/>
    </row>
    <row r="4377" spans="1:9" ht="15">
      <c r="A4377" s="190"/>
      <c r="I4377" s="192"/>
    </row>
    <row r="4378" spans="1:9" ht="15">
      <c r="A4378" s="190"/>
      <c r="I4378" s="192"/>
    </row>
    <row r="4379" spans="1:9" ht="15">
      <c r="A4379" s="190"/>
      <c r="I4379" s="192"/>
    </row>
    <row r="4380" spans="1:9" ht="15">
      <c r="A4380" s="190"/>
      <c r="I4380" s="192"/>
    </row>
    <row r="4381" spans="1:9" ht="15">
      <c r="A4381" s="190"/>
      <c r="I4381" s="192"/>
    </row>
    <row r="4382" spans="1:9" ht="15">
      <c r="A4382" s="190"/>
      <c r="I4382" s="192"/>
    </row>
    <row r="4383" spans="1:9" ht="15">
      <c r="A4383" s="190"/>
      <c r="I4383" s="192"/>
    </row>
    <row r="4384" spans="1:9" ht="15">
      <c r="A4384" s="190"/>
      <c r="I4384" s="192"/>
    </row>
    <row r="4385" spans="1:9" ht="15">
      <c r="A4385" s="190"/>
      <c r="I4385" s="192"/>
    </row>
    <row r="4386" spans="1:9" ht="15">
      <c r="A4386" s="190"/>
      <c r="I4386" s="192"/>
    </row>
    <row r="4387" spans="1:9" ht="15">
      <c r="A4387" s="190"/>
      <c r="I4387" s="192"/>
    </row>
    <row r="4388" spans="1:9" ht="15">
      <c r="A4388" s="190"/>
      <c r="I4388" s="192"/>
    </row>
    <row r="4389" spans="1:9" ht="15">
      <c r="A4389" s="190"/>
      <c r="I4389" s="192"/>
    </row>
    <row r="4390" spans="1:9" ht="15">
      <c r="A4390" s="190"/>
      <c r="I4390" s="192"/>
    </row>
    <row r="4391" spans="1:9" ht="15">
      <c r="A4391" s="190"/>
      <c r="I4391" s="192"/>
    </row>
    <row r="4392" spans="1:9" ht="15">
      <c r="A4392" s="190"/>
      <c r="I4392" s="192"/>
    </row>
    <row r="4393" spans="1:9" ht="15">
      <c r="A4393" s="190"/>
      <c r="I4393" s="192"/>
    </row>
    <row r="4394" spans="1:9" ht="15">
      <c r="A4394" s="190"/>
      <c r="I4394" s="192"/>
    </row>
    <row r="4395" spans="1:9" ht="15">
      <c r="A4395" s="190"/>
      <c r="I4395" s="192"/>
    </row>
    <row r="4396" spans="1:9" ht="15">
      <c r="A4396" s="190"/>
      <c r="I4396" s="192"/>
    </row>
    <row r="4397" spans="1:9" ht="15">
      <c r="A4397" s="190"/>
      <c r="I4397" s="192"/>
    </row>
    <row r="4398" spans="1:9" ht="15">
      <c r="A4398" s="190"/>
      <c r="I4398" s="192"/>
    </row>
    <row r="4399" spans="1:9" ht="15">
      <c r="A4399" s="190"/>
      <c r="I4399" s="192"/>
    </row>
    <row r="4400" spans="1:9" ht="15">
      <c r="A4400" s="190"/>
      <c r="I4400" s="192"/>
    </row>
    <row r="4401" spans="1:9" ht="15">
      <c r="A4401" s="190"/>
      <c r="I4401" s="192"/>
    </row>
    <row r="4402" spans="1:9" ht="15">
      <c r="A4402" s="190"/>
      <c r="I4402" s="192"/>
    </row>
    <row r="4403" spans="1:9" ht="15">
      <c r="A4403" s="190"/>
      <c r="I4403" s="192"/>
    </row>
    <row r="4404" spans="1:9" ht="15">
      <c r="A4404" s="190"/>
      <c r="I4404" s="192"/>
    </row>
    <row r="4405" spans="1:9" ht="15">
      <c r="A4405" s="190"/>
      <c r="I4405" s="192"/>
    </row>
    <row r="4406" spans="1:9" ht="15">
      <c r="A4406" s="190"/>
      <c r="I4406" s="192"/>
    </row>
    <row r="4407" spans="1:9" ht="15">
      <c r="A4407" s="190"/>
      <c r="I4407" s="192"/>
    </row>
    <row r="4408" spans="1:9" ht="15">
      <c r="A4408" s="190"/>
      <c r="I4408" s="192"/>
    </row>
    <row r="4409" spans="1:9" ht="15">
      <c r="A4409" s="190"/>
      <c r="I4409" s="192"/>
    </row>
    <row r="4410" spans="1:9" ht="15">
      <c r="A4410" s="190"/>
      <c r="I4410" s="192"/>
    </row>
    <row r="4411" spans="1:9" ht="15">
      <c r="A4411" s="190"/>
      <c r="I4411" s="192"/>
    </row>
    <row r="4412" spans="1:9" ht="15">
      <c r="A4412" s="190"/>
      <c r="I4412" s="192"/>
    </row>
    <row r="4413" spans="1:9" ht="15">
      <c r="A4413" s="190"/>
      <c r="I4413" s="192"/>
    </row>
    <row r="4414" spans="1:9" ht="15">
      <c r="A4414" s="190"/>
      <c r="I4414" s="192"/>
    </row>
    <row r="4415" spans="1:9" ht="15">
      <c r="A4415" s="190"/>
      <c r="I4415" s="192"/>
    </row>
    <row r="4416" spans="1:9" ht="15">
      <c r="A4416" s="190"/>
      <c r="I4416" s="192"/>
    </row>
    <row r="4417" spans="1:9" ht="15">
      <c r="A4417" s="190"/>
      <c r="I4417" s="192"/>
    </row>
    <row r="4418" spans="1:9" ht="15">
      <c r="A4418" s="190"/>
      <c r="I4418" s="192"/>
    </row>
    <row r="4419" spans="1:9" ht="15">
      <c r="A4419" s="190"/>
      <c r="I4419" s="192"/>
    </row>
    <row r="4420" spans="1:9" ht="15">
      <c r="A4420" s="190"/>
      <c r="I4420" s="192"/>
    </row>
    <row r="4421" spans="1:9" ht="15">
      <c r="A4421" s="190"/>
      <c r="I4421" s="192"/>
    </row>
    <row r="4422" spans="1:9" ht="15">
      <c r="A4422" s="190"/>
      <c r="I4422" s="192"/>
    </row>
    <row r="4423" spans="1:9" ht="15">
      <c r="A4423" s="190"/>
      <c r="I4423" s="192"/>
    </row>
    <row r="4424" spans="1:9" ht="15">
      <c r="A4424" s="190"/>
      <c r="I4424" s="192"/>
    </row>
    <row r="4425" spans="1:9" ht="15">
      <c r="A4425" s="190"/>
      <c r="I4425" s="192"/>
    </row>
    <row r="4426" spans="1:9" ht="15">
      <c r="A4426" s="190"/>
      <c r="I4426" s="192"/>
    </row>
    <row r="4427" spans="1:9" ht="15">
      <c r="A4427" s="190"/>
      <c r="I4427" s="192"/>
    </row>
    <row r="4428" spans="1:9" ht="15">
      <c r="A4428" s="190"/>
      <c r="I4428" s="192"/>
    </row>
    <row r="4429" spans="1:9" ht="15">
      <c r="A4429" s="190"/>
      <c r="I4429" s="192"/>
    </row>
    <row r="4430" spans="1:9" ht="15">
      <c r="A4430" s="190"/>
      <c r="I4430" s="192"/>
    </row>
    <row r="4431" spans="1:9" ht="15">
      <c r="A4431" s="190"/>
      <c r="I4431" s="192"/>
    </row>
    <row r="4432" spans="1:9" ht="15">
      <c r="A4432" s="190"/>
      <c r="I4432" s="192"/>
    </row>
    <row r="4433" spans="1:9" ht="15">
      <c r="A4433" s="190"/>
      <c r="I4433" s="192"/>
    </row>
    <row r="4434" spans="1:9" ht="15">
      <c r="A4434" s="190"/>
      <c r="I4434" s="192"/>
    </row>
    <row r="4435" spans="1:9" ht="15">
      <c r="A4435" s="190"/>
      <c r="I4435" s="192"/>
    </row>
    <row r="4436" spans="1:9" ht="15">
      <c r="A4436" s="190"/>
      <c r="I4436" s="192"/>
    </row>
    <row r="4437" spans="1:9" ht="15">
      <c r="A4437" s="190"/>
      <c r="I4437" s="192"/>
    </row>
    <row r="4438" spans="1:9" ht="15">
      <c r="A4438" s="190"/>
      <c r="I4438" s="192"/>
    </row>
    <row r="4439" spans="1:9" ht="15">
      <c r="A4439" s="190"/>
      <c r="I4439" s="192"/>
    </row>
    <row r="4440" spans="1:9" ht="15">
      <c r="A4440" s="190"/>
      <c r="I4440" s="192"/>
    </row>
    <row r="4441" spans="1:9" ht="15">
      <c r="A4441" s="190"/>
      <c r="I4441" s="192"/>
    </row>
    <row r="4442" spans="1:9" ht="15">
      <c r="A4442" s="190"/>
      <c r="I4442" s="192"/>
    </row>
    <row r="4443" spans="1:9" ht="15">
      <c r="A4443" s="190"/>
      <c r="I4443" s="192"/>
    </row>
    <row r="4444" spans="1:9" ht="15">
      <c r="A4444" s="190"/>
      <c r="I4444" s="192"/>
    </row>
    <row r="4445" spans="1:9" ht="15">
      <c r="A4445" s="190"/>
      <c r="I4445" s="192"/>
    </row>
    <row r="4446" spans="1:9" ht="15">
      <c r="A4446" s="190"/>
      <c r="I4446" s="192"/>
    </row>
    <row r="4447" spans="1:9" ht="15">
      <c r="A4447" s="190"/>
      <c r="I4447" s="192"/>
    </row>
    <row r="4448" spans="1:9" ht="15">
      <c r="A4448" s="190"/>
      <c r="I4448" s="192"/>
    </row>
    <row r="4449" spans="1:9" ht="15">
      <c r="A4449" s="190"/>
      <c r="I4449" s="192"/>
    </row>
    <row r="4450" spans="1:9" ht="15">
      <c r="A4450" s="190"/>
      <c r="I4450" s="192"/>
    </row>
    <row r="4451" spans="1:9" ht="15">
      <c r="A4451" s="190"/>
      <c r="I4451" s="192"/>
    </row>
    <row r="4452" spans="1:9" ht="15">
      <c r="A4452" s="190"/>
      <c r="I4452" s="192"/>
    </row>
    <row r="4453" spans="1:9" ht="15">
      <c r="A4453" s="190"/>
      <c r="I4453" s="192"/>
    </row>
    <row r="4454" spans="1:9" ht="15">
      <c r="A4454" s="190"/>
      <c r="I4454" s="192"/>
    </row>
    <row r="4455" spans="1:9" ht="15">
      <c r="A4455" s="190"/>
      <c r="I4455" s="192"/>
    </row>
    <row r="4456" spans="1:9" ht="15">
      <c r="A4456" s="190"/>
      <c r="I4456" s="192"/>
    </row>
    <row r="4457" spans="1:9" ht="15">
      <c r="A4457" s="190"/>
      <c r="I4457" s="192"/>
    </row>
    <row r="4458" spans="1:9" ht="15">
      <c r="A4458" s="190"/>
      <c r="I4458" s="192"/>
    </row>
    <row r="4459" spans="1:9" ht="15">
      <c r="A4459" s="190"/>
      <c r="I4459" s="192"/>
    </row>
    <row r="4460" spans="1:9" ht="15">
      <c r="A4460" s="190"/>
      <c r="I4460" s="192"/>
    </row>
    <row r="4461" spans="1:9" ht="15">
      <c r="A4461" s="190"/>
      <c r="I4461" s="192"/>
    </row>
    <row r="4462" spans="1:9" ht="15">
      <c r="A4462" s="190"/>
      <c r="I4462" s="192"/>
    </row>
    <row r="4463" spans="1:9" ht="15">
      <c r="A4463" s="190"/>
      <c r="I4463" s="192"/>
    </row>
    <row r="4464" spans="1:9" ht="15">
      <c r="A4464" s="190"/>
      <c r="I4464" s="192"/>
    </row>
    <row r="4465" spans="1:9" ht="15">
      <c r="A4465" s="190"/>
      <c r="I4465" s="192"/>
    </row>
    <row r="4466" spans="1:9" ht="15">
      <c r="A4466" s="190"/>
      <c r="I4466" s="192"/>
    </row>
    <row r="4467" spans="1:9" ht="15">
      <c r="A4467" s="190"/>
      <c r="I4467" s="192"/>
    </row>
    <row r="4468" spans="1:9" ht="15">
      <c r="A4468" s="190"/>
      <c r="I4468" s="192"/>
    </row>
    <row r="4469" spans="1:9" ht="15">
      <c r="A4469" s="190"/>
      <c r="I4469" s="192"/>
    </row>
    <row r="4470" spans="1:9" ht="15">
      <c r="A4470" s="190"/>
      <c r="I4470" s="192"/>
    </row>
    <row r="4471" spans="1:9" ht="15">
      <c r="A4471" s="190"/>
      <c r="I4471" s="192"/>
    </row>
    <row r="4472" spans="1:9" ht="15">
      <c r="A4472" s="190"/>
      <c r="I4472" s="192"/>
    </row>
    <row r="4473" spans="1:9" ht="15">
      <c r="A4473" s="190"/>
      <c r="I4473" s="192"/>
    </row>
    <row r="4474" spans="1:9" ht="15">
      <c r="A4474" s="190"/>
      <c r="I4474" s="192"/>
    </row>
    <row r="4475" spans="1:9" ht="15">
      <c r="A4475" s="190"/>
      <c r="I4475" s="192"/>
    </row>
    <row r="4476" spans="1:9" ht="15">
      <c r="A4476" s="190"/>
      <c r="I4476" s="192"/>
    </row>
    <row r="4477" spans="1:9" ht="15">
      <c r="A4477" s="190"/>
      <c r="I4477" s="192"/>
    </row>
    <row r="4478" spans="1:9" ht="15">
      <c r="A4478" s="190"/>
      <c r="I4478" s="192"/>
    </row>
    <row r="4479" spans="1:9" ht="15">
      <c r="A4479" s="190"/>
      <c r="I4479" s="192"/>
    </row>
    <row r="4480" spans="1:9" ht="15">
      <c r="A4480" s="190"/>
      <c r="I4480" s="192"/>
    </row>
    <row r="4481" spans="1:9" ht="15">
      <c r="A4481" s="190"/>
      <c r="I4481" s="192"/>
    </row>
    <row r="4482" spans="1:9" ht="15">
      <c r="A4482" s="190"/>
      <c r="I4482" s="192"/>
    </row>
    <row r="4483" spans="1:9" ht="15">
      <c r="A4483" s="190"/>
      <c r="I4483" s="192"/>
    </row>
    <row r="4484" spans="1:9" ht="15">
      <c r="A4484" s="190"/>
      <c r="I4484" s="192"/>
    </row>
    <row r="4485" spans="1:9" ht="15">
      <c r="A4485" s="190"/>
      <c r="I4485" s="192"/>
    </row>
    <row r="4486" spans="1:9" ht="15">
      <c r="A4486" s="190"/>
      <c r="I4486" s="192"/>
    </row>
    <row r="4487" spans="1:9" ht="15">
      <c r="A4487" s="190"/>
      <c r="I4487" s="192"/>
    </row>
    <row r="4488" spans="1:9" ht="15">
      <c r="A4488" s="190"/>
      <c r="I4488" s="192"/>
    </row>
    <row r="4489" spans="1:9" ht="15">
      <c r="A4489" s="190"/>
      <c r="I4489" s="192"/>
    </row>
    <row r="4490" spans="1:9" ht="15">
      <c r="A4490" s="190"/>
      <c r="I4490" s="192"/>
    </row>
    <row r="4491" spans="1:9" ht="15">
      <c r="A4491" s="190"/>
      <c r="I4491" s="192"/>
    </row>
    <row r="4492" spans="1:9" ht="15">
      <c r="A4492" s="190"/>
      <c r="I4492" s="192"/>
    </row>
    <row r="4493" spans="1:9" ht="15">
      <c r="A4493" s="190"/>
      <c r="I4493" s="192"/>
    </row>
    <row r="4494" spans="1:9" ht="15">
      <c r="A4494" s="190"/>
      <c r="I4494" s="192"/>
    </row>
    <row r="4495" spans="1:9" ht="15">
      <c r="A4495" s="190"/>
      <c r="I4495" s="192"/>
    </row>
    <row r="4496" spans="1:9" ht="15">
      <c r="A4496" s="190"/>
      <c r="I4496" s="192"/>
    </row>
    <row r="4497" spans="1:9" ht="15">
      <c r="A4497" s="190"/>
      <c r="I4497" s="192"/>
    </row>
    <row r="4498" spans="1:9" ht="15">
      <c r="A4498" s="190"/>
      <c r="I4498" s="192"/>
    </row>
    <row r="4499" spans="1:9" ht="15">
      <c r="A4499" s="190"/>
      <c r="I4499" s="192"/>
    </row>
    <row r="4500" spans="1:9" ht="15">
      <c r="A4500" s="190"/>
      <c r="I4500" s="192"/>
    </row>
    <row r="4501" spans="1:9" ht="15">
      <c r="A4501" s="190"/>
      <c r="I4501" s="192"/>
    </row>
    <row r="4502" spans="1:9" ht="15">
      <c r="A4502" s="190"/>
      <c r="I4502" s="192"/>
    </row>
    <row r="4503" spans="1:9" ht="15">
      <c r="A4503" s="190"/>
      <c r="I4503" s="192"/>
    </row>
    <row r="4504" spans="1:9" ht="15">
      <c r="A4504" s="190"/>
      <c r="I4504" s="192"/>
    </row>
    <row r="4505" spans="1:9" ht="15">
      <c r="A4505" s="190"/>
      <c r="I4505" s="192"/>
    </row>
    <row r="4506" spans="1:9" ht="15">
      <c r="A4506" s="190"/>
      <c r="I4506" s="192"/>
    </row>
    <row r="4507" spans="1:9" ht="15">
      <c r="A4507" s="190"/>
      <c r="I4507" s="192"/>
    </row>
    <row r="4508" spans="1:9" ht="15">
      <c r="A4508" s="190"/>
      <c r="I4508" s="192"/>
    </row>
    <row r="4509" spans="1:9" ht="15">
      <c r="A4509" s="190"/>
      <c r="I4509" s="192"/>
    </row>
    <row r="4510" spans="1:9" ht="15">
      <c r="A4510" s="190"/>
      <c r="I4510" s="192"/>
    </row>
    <row r="4511" spans="1:9" ht="15">
      <c r="A4511" s="190"/>
      <c r="I4511" s="192"/>
    </row>
    <row r="4512" spans="1:9" ht="15">
      <c r="A4512" s="190"/>
      <c r="I4512" s="192"/>
    </row>
    <row r="4513" spans="1:9" ht="15">
      <c r="A4513" s="190"/>
      <c r="I4513" s="192"/>
    </row>
    <row r="4514" spans="1:9" ht="15">
      <c r="A4514" s="190"/>
      <c r="I4514" s="192"/>
    </row>
    <row r="4515" spans="1:9" ht="15">
      <c r="A4515" s="190"/>
      <c r="I4515" s="192"/>
    </row>
    <row r="4516" spans="1:9" ht="15">
      <c r="A4516" s="190"/>
      <c r="I4516" s="192"/>
    </row>
    <row r="4517" spans="1:9" ht="15">
      <c r="A4517" s="190"/>
      <c r="I4517" s="192"/>
    </row>
    <row r="4518" spans="1:9" ht="15">
      <c r="A4518" s="190"/>
      <c r="I4518" s="192"/>
    </row>
    <row r="4519" spans="1:9" ht="15">
      <c r="A4519" s="190"/>
      <c r="I4519" s="192"/>
    </row>
    <row r="4520" spans="1:9" ht="15">
      <c r="A4520" s="190"/>
      <c r="I4520" s="192"/>
    </row>
    <row r="4521" spans="1:9" ht="15">
      <c r="A4521" s="190"/>
      <c r="I4521" s="192"/>
    </row>
    <row r="4522" spans="1:9" ht="15">
      <c r="A4522" s="190"/>
      <c r="I4522" s="192"/>
    </row>
    <row r="4523" spans="1:9" ht="15">
      <c r="A4523" s="190"/>
      <c r="I4523" s="192"/>
    </row>
    <row r="4524" spans="1:9" ht="15">
      <c r="A4524" s="190"/>
      <c r="I4524" s="192"/>
    </row>
    <row r="4525" spans="1:9" ht="15">
      <c r="A4525" s="190"/>
      <c r="I4525" s="192"/>
    </row>
    <row r="4526" spans="1:9" ht="15">
      <c r="A4526" s="190"/>
      <c r="I4526" s="192"/>
    </row>
    <row r="4527" spans="1:9" ht="15">
      <c r="A4527" s="190"/>
      <c r="I4527" s="192"/>
    </row>
    <row r="4528" spans="1:9" ht="15">
      <c r="A4528" s="190"/>
      <c r="I4528" s="192"/>
    </row>
    <row r="4529" spans="1:9" ht="15">
      <c r="A4529" s="190"/>
      <c r="I4529" s="192"/>
    </row>
    <row r="4530" spans="1:9" ht="15">
      <c r="A4530" s="190"/>
      <c r="I4530" s="192"/>
    </row>
    <row r="4531" spans="1:9" ht="15">
      <c r="A4531" s="190"/>
      <c r="I4531" s="192"/>
    </row>
    <row r="4532" spans="1:9" ht="15">
      <c r="A4532" s="190"/>
      <c r="I4532" s="192"/>
    </row>
    <row r="4533" spans="1:9" ht="15">
      <c r="A4533" s="190"/>
      <c r="I4533" s="192"/>
    </row>
    <row r="4534" spans="1:9" ht="15">
      <c r="A4534" s="190"/>
      <c r="I4534" s="192"/>
    </row>
    <row r="4535" spans="1:9" ht="15">
      <c r="A4535" s="190"/>
      <c r="I4535" s="192"/>
    </row>
    <row r="4536" spans="1:9" ht="15">
      <c r="A4536" s="190"/>
      <c r="I4536" s="192"/>
    </row>
    <row r="4537" spans="1:9" ht="15">
      <c r="A4537" s="190"/>
      <c r="I4537" s="192"/>
    </row>
    <row r="4538" spans="1:9" ht="15">
      <c r="A4538" s="190"/>
      <c r="I4538" s="192"/>
    </row>
    <row r="4539" spans="1:9" ht="15">
      <c r="A4539" s="190"/>
      <c r="I4539" s="192"/>
    </row>
    <row r="4540" spans="1:9" ht="15">
      <c r="A4540" s="190"/>
      <c r="I4540" s="192"/>
    </row>
    <row r="4541" spans="1:9" ht="15">
      <c r="A4541" s="190"/>
      <c r="I4541" s="192"/>
    </row>
    <row r="4542" spans="1:9" ht="15">
      <c r="A4542" s="190"/>
      <c r="I4542" s="192"/>
    </row>
    <row r="4543" spans="1:9" ht="15">
      <c r="A4543" s="190"/>
      <c r="I4543" s="192"/>
    </row>
    <row r="4544" spans="1:9" ht="15">
      <c r="A4544" s="190"/>
      <c r="I4544" s="192"/>
    </row>
    <row r="4545" spans="1:9" ht="15">
      <c r="A4545" s="190"/>
      <c r="I4545" s="192"/>
    </row>
    <row r="4546" spans="1:9" ht="15">
      <c r="A4546" s="190"/>
      <c r="I4546" s="192"/>
    </row>
    <row r="4547" spans="1:9" ht="15">
      <c r="A4547" s="190"/>
      <c r="I4547" s="192"/>
    </row>
    <row r="4548" spans="1:9" ht="15">
      <c r="A4548" s="190"/>
      <c r="I4548" s="192"/>
    </row>
    <row r="4549" spans="1:9" ht="15">
      <c r="A4549" s="190"/>
      <c r="I4549" s="192"/>
    </row>
    <row r="4550" spans="1:9" ht="15">
      <c r="A4550" s="190"/>
      <c r="I4550" s="192"/>
    </row>
    <row r="4551" spans="1:9" ht="15">
      <c r="A4551" s="190"/>
      <c r="I4551" s="192"/>
    </row>
    <row r="4552" spans="1:9" ht="15">
      <c r="A4552" s="190"/>
      <c r="I4552" s="192"/>
    </row>
    <row r="4553" spans="1:9" ht="15">
      <c r="A4553" s="190"/>
      <c r="I4553" s="192"/>
    </row>
    <row r="4554" spans="1:9" ht="15">
      <c r="A4554" s="190"/>
      <c r="I4554" s="192"/>
    </row>
    <row r="4555" spans="1:9" ht="15">
      <c r="A4555" s="190"/>
      <c r="I4555" s="192"/>
    </row>
    <row r="4556" spans="1:9" ht="15">
      <c r="A4556" s="190"/>
      <c r="I4556" s="192"/>
    </row>
    <row r="4557" spans="1:9" ht="15">
      <c r="A4557" s="190"/>
      <c r="I4557" s="192"/>
    </row>
    <row r="4558" spans="1:9" ht="15">
      <c r="A4558" s="190"/>
      <c r="I4558" s="192"/>
    </row>
    <row r="4559" spans="1:9" ht="15">
      <c r="A4559" s="190"/>
      <c r="I4559" s="192"/>
    </row>
    <row r="4560" spans="1:9" ht="15">
      <c r="A4560" s="190"/>
      <c r="I4560" s="192"/>
    </row>
    <row r="4561" spans="1:9" ht="15">
      <c r="A4561" s="190"/>
      <c r="I4561" s="192"/>
    </row>
    <row r="4562" spans="1:9" ht="15">
      <c r="A4562" s="190"/>
      <c r="I4562" s="192"/>
    </row>
    <row r="4563" spans="1:9" ht="15">
      <c r="A4563" s="190"/>
      <c r="I4563" s="192"/>
    </row>
    <row r="4564" spans="1:9" ht="15">
      <c r="A4564" s="190"/>
      <c r="I4564" s="192"/>
    </row>
    <row r="4565" spans="1:9" ht="15">
      <c r="A4565" s="190"/>
      <c r="I4565" s="192"/>
    </row>
    <row r="4566" spans="1:9" ht="15">
      <c r="A4566" s="190"/>
      <c r="I4566" s="192"/>
    </row>
    <row r="4567" spans="1:9" ht="15">
      <c r="A4567" s="190"/>
      <c r="I4567" s="192"/>
    </row>
    <row r="4568" spans="1:9" ht="15">
      <c r="A4568" s="190"/>
      <c r="I4568" s="192"/>
    </row>
    <row r="4569" spans="1:9" ht="15">
      <c r="A4569" s="190"/>
      <c r="I4569" s="192"/>
    </row>
    <row r="4570" spans="1:9" ht="15">
      <c r="A4570" s="190"/>
      <c r="I4570" s="192"/>
    </row>
    <row r="4571" spans="1:9" ht="15">
      <c r="A4571" s="190"/>
      <c r="I4571" s="192"/>
    </row>
    <row r="4572" spans="1:9" ht="15">
      <c r="A4572" s="190"/>
      <c r="I4572" s="192"/>
    </row>
    <row r="4573" spans="1:9" ht="15">
      <c r="A4573" s="190"/>
      <c r="I4573" s="192"/>
    </row>
    <row r="4574" spans="1:9" ht="15">
      <c r="A4574" s="190"/>
      <c r="I4574" s="192"/>
    </row>
    <row r="4575" spans="1:9" ht="15">
      <c r="A4575" s="190"/>
      <c r="I4575" s="192"/>
    </row>
    <row r="4576" spans="1:9" ht="15">
      <c r="A4576" s="190"/>
      <c r="I4576" s="192"/>
    </row>
    <row r="4577" spans="1:9" ht="15">
      <c r="A4577" s="190"/>
      <c r="I4577" s="192"/>
    </row>
    <row r="4578" spans="1:9" ht="15">
      <c r="A4578" s="190"/>
      <c r="I4578" s="192"/>
    </row>
    <row r="4579" spans="1:9" ht="15">
      <c r="A4579" s="190"/>
      <c r="I4579" s="192"/>
    </row>
    <row r="4580" spans="1:9" ht="15">
      <c r="A4580" s="190"/>
      <c r="I4580" s="192"/>
    </row>
    <row r="4581" spans="1:9" ht="15">
      <c r="A4581" s="190"/>
      <c r="I4581" s="192"/>
    </row>
    <row r="4582" spans="1:9" ht="15">
      <c r="A4582" s="190"/>
      <c r="I4582" s="192"/>
    </row>
    <row r="4583" spans="1:9" ht="15">
      <c r="A4583" s="190"/>
      <c r="I4583" s="192"/>
    </row>
    <row r="4584" spans="1:9" ht="15">
      <c r="A4584" s="190"/>
      <c r="I4584" s="192"/>
    </row>
    <row r="4585" spans="1:9" ht="15">
      <c r="A4585" s="190"/>
      <c r="I4585" s="192"/>
    </row>
    <row r="4586" spans="1:9" ht="15">
      <c r="A4586" s="190"/>
      <c r="I4586" s="192"/>
    </row>
    <row r="4587" spans="1:9" ht="15">
      <c r="A4587" s="190"/>
      <c r="I4587" s="192"/>
    </row>
    <row r="4588" spans="1:9" ht="15">
      <c r="A4588" s="190"/>
      <c r="I4588" s="192"/>
    </row>
    <row r="4589" spans="1:9" ht="15">
      <c r="A4589" s="190"/>
      <c r="I4589" s="192"/>
    </row>
    <row r="4590" spans="1:9" ht="15">
      <c r="A4590" s="190"/>
      <c r="I4590" s="192"/>
    </row>
    <row r="4591" spans="1:9" ht="15">
      <c r="A4591" s="190"/>
      <c r="I4591" s="192"/>
    </row>
    <row r="4592" spans="1:9" ht="15">
      <c r="A4592" s="190"/>
      <c r="I4592" s="192"/>
    </row>
    <row r="4593" spans="1:9" ht="15">
      <c r="A4593" s="190"/>
      <c r="I4593" s="192"/>
    </row>
    <row r="4594" spans="1:9" ht="15">
      <c r="A4594" s="190"/>
      <c r="I4594" s="192"/>
    </row>
    <row r="4595" spans="1:9" ht="15">
      <c r="A4595" s="190"/>
      <c r="I4595" s="192"/>
    </row>
    <row r="4596" spans="1:9" ht="15">
      <c r="A4596" s="190"/>
      <c r="I4596" s="192"/>
    </row>
    <row r="4597" spans="1:9" ht="15">
      <c r="A4597" s="190"/>
      <c r="I4597" s="192"/>
    </row>
    <row r="4598" spans="1:9" ht="15">
      <c r="A4598" s="190"/>
      <c r="I4598" s="192"/>
    </row>
    <row r="4599" spans="1:9" ht="15">
      <c r="A4599" s="190"/>
      <c r="I4599" s="192"/>
    </row>
    <row r="4600" spans="1:9" ht="15">
      <c r="A4600" s="190"/>
      <c r="I4600" s="192"/>
    </row>
    <row r="4601" spans="1:9" ht="15">
      <c r="A4601" s="190"/>
      <c r="I4601" s="192"/>
    </row>
    <row r="4602" spans="1:9" ht="15">
      <c r="A4602" s="190"/>
      <c r="I4602" s="192"/>
    </row>
    <row r="4603" spans="1:9" ht="15">
      <c r="A4603" s="190"/>
      <c r="I4603" s="192"/>
    </row>
    <row r="4604" spans="1:9" ht="15">
      <c r="A4604" s="190"/>
      <c r="I4604" s="192"/>
    </row>
    <row r="4605" spans="1:9" ht="15">
      <c r="A4605" s="190"/>
      <c r="I4605" s="192"/>
    </row>
    <row r="4606" spans="1:9" ht="15">
      <c r="A4606" s="190"/>
      <c r="I4606" s="192"/>
    </row>
    <row r="4607" spans="1:9" ht="15">
      <c r="A4607" s="190"/>
      <c r="I4607" s="192"/>
    </row>
    <row r="4608" spans="1:9" ht="15">
      <c r="A4608" s="190"/>
      <c r="I4608" s="192"/>
    </row>
    <row r="4609" spans="1:9" ht="15">
      <c r="A4609" s="190"/>
      <c r="I4609" s="192"/>
    </row>
    <row r="4610" spans="1:9" ht="15">
      <c r="A4610" s="190"/>
      <c r="I4610" s="192"/>
    </row>
    <row r="4611" spans="1:9" ht="15">
      <c r="A4611" s="190"/>
      <c r="I4611" s="192"/>
    </row>
    <row r="4612" spans="1:9" ht="15">
      <c r="A4612" s="190"/>
      <c r="I4612" s="192"/>
    </row>
    <row r="4613" spans="1:9" ht="15">
      <c r="A4613" s="190"/>
      <c r="I4613" s="192"/>
    </row>
    <row r="4614" spans="1:9" ht="15">
      <c r="A4614" s="190"/>
      <c r="I4614" s="192"/>
    </row>
    <row r="4615" spans="1:9" ht="15">
      <c r="A4615" s="190"/>
      <c r="I4615" s="192"/>
    </row>
    <row r="4616" spans="1:9" ht="15">
      <c r="A4616" s="190"/>
      <c r="I4616" s="192"/>
    </row>
    <row r="4617" spans="1:9" ht="15">
      <c r="A4617" s="190"/>
      <c r="I4617" s="192"/>
    </row>
    <row r="4618" spans="1:9" ht="15">
      <c r="A4618" s="190"/>
      <c r="I4618" s="192"/>
    </row>
    <row r="4619" spans="1:9" ht="15">
      <c r="A4619" s="190"/>
      <c r="I4619" s="192"/>
    </row>
    <row r="4620" spans="1:9" ht="15">
      <c r="A4620" s="190"/>
      <c r="I4620" s="192"/>
    </row>
    <row r="4621" spans="1:9" ht="15">
      <c r="A4621" s="190"/>
      <c r="I4621" s="192"/>
    </row>
    <row r="4622" spans="1:9" ht="15">
      <c r="A4622" s="190"/>
      <c r="I4622" s="192"/>
    </row>
    <row r="4623" spans="1:9" ht="15">
      <c r="A4623" s="190"/>
      <c r="I4623" s="192"/>
    </row>
    <row r="4624" spans="1:9" ht="15">
      <c r="A4624" s="190"/>
      <c r="I4624" s="192"/>
    </row>
    <row r="4625" spans="1:9" ht="15">
      <c r="A4625" s="190"/>
      <c r="I4625" s="192"/>
    </row>
    <row r="4626" spans="1:9" ht="15">
      <c r="A4626" s="190"/>
      <c r="I4626" s="192"/>
    </row>
    <row r="4627" spans="1:9" ht="15">
      <c r="A4627" s="190"/>
      <c r="I4627" s="192"/>
    </row>
    <row r="4628" spans="1:9" ht="15">
      <c r="A4628" s="190"/>
      <c r="I4628" s="192"/>
    </row>
    <row r="4629" spans="1:9" ht="15">
      <c r="A4629" s="190"/>
      <c r="I4629" s="192"/>
    </row>
    <row r="4630" spans="1:9" ht="15">
      <c r="A4630" s="190"/>
      <c r="I4630" s="192"/>
    </row>
    <row r="4631" spans="1:9" ht="15">
      <c r="A4631" s="190"/>
      <c r="I4631" s="192"/>
    </row>
    <row r="4632" spans="1:9" ht="15">
      <c r="A4632" s="190"/>
      <c r="I4632" s="192"/>
    </row>
    <row r="4633" spans="1:9" ht="15">
      <c r="A4633" s="190"/>
      <c r="I4633" s="192"/>
    </row>
    <row r="4634" spans="1:9" ht="15">
      <c r="A4634" s="190"/>
      <c r="I4634" s="192"/>
    </row>
    <row r="4635" spans="1:9" ht="15">
      <c r="A4635" s="190"/>
      <c r="I4635" s="192"/>
    </row>
    <row r="4636" spans="1:9" ht="15">
      <c r="A4636" s="190"/>
      <c r="I4636" s="192"/>
    </row>
    <row r="4637" spans="1:9" ht="15">
      <c r="A4637" s="190"/>
      <c r="I4637" s="192"/>
    </row>
    <row r="4638" spans="1:9" ht="15">
      <c r="A4638" s="190"/>
      <c r="I4638" s="192"/>
    </row>
    <row r="4639" spans="1:9" ht="15">
      <c r="A4639" s="190"/>
      <c r="I4639" s="192"/>
    </row>
    <row r="4640" spans="1:9" ht="15">
      <c r="A4640" s="190"/>
      <c r="I4640" s="192"/>
    </row>
    <row r="4641" spans="1:9" ht="15">
      <c r="A4641" s="190"/>
      <c r="I4641" s="192"/>
    </row>
    <row r="4642" spans="1:9" ht="15">
      <c r="A4642" s="190"/>
      <c r="I4642" s="192"/>
    </row>
    <row r="4643" spans="1:9" ht="15">
      <c r="A4643" s="190"/>
      <c r="I4643" s="192"/>
    </row>
    <row r="4644" spans="1:9" ht="15">
      <c r="A4644" s="190"/>
      <c r="I4644" s="192"/>
    </row>
    <row r="4645" spans="1:9" ht="15">
      <c r="A4645" s="190"/>
      <c r="I4645" s="192"/>
    </row>
    <row r="4646" spans="1:9" ht="15">
      <c r="A4646" s="190"/>
      <c r="I4646" s="192"/>
    </row>
    <row r="4647" spans="1:9" ht="15">
      <c r="A4647" s="190"/>
      <c r="I4647" s="192"/>
    </row>
    <row r="4648" spans="1:9" ht="15">
      <c r="A4648" s="190"/>
      <c r="I4648" s="192"/>
    </row>
    <row r="4649" spans="1:9" ht="15">
      <c r="A4649" s="190"/>
      <c r="I4649" s="192"/>
    </row>
    <row r="4650" spans="1:9" ht="15">
      <c r="A4650" s="190"/>
      <c r="I4650" s="192"/>
    </row>
    <row r="4651" spans="1:9" ht="15">
      <c r="A4651" s="190"/>
      <c r="I4651" s="192"/>
    </row>
    <row r="4652" spans="1:9" ht="15">
      <c r="A4652" s="190"/>
      <c r="I4652" s="192"/>
    </row>
    <row r="4653" spans="1:9" ht="15">
      <c r="A4653" s="190"/>
      <c r="I4653" s="192"/>
    </row>
    <row r="4654" spans="1:9" ht="15">
      <c r="A4654" s="190"/>
      <c r="I4654" s="192"/>
    </row>
    <row r="4655" spans="1:9" ht="15">
      <c r="A4655" s="190"/>
      <c r="I4655" s="192"/>
    </row>
    <row r="4656" spans="1:9" ht="15">
      <c r="A4656" s="190"/>
      <c r="I4656" s="192"/>
    </row>
    <row r="4657" spans="1:9" ht="15">
      <c r="A4657" s="190"/>
      <c r="I4657" s="192"/>
    </row>
    <row r="4658" spans="1:9" ht="15">
      <c r="A4658" s="190"/>
      <c r="I4658" s="192"/>
    </row>
    <row r="4659" spans="1:9" ht="15">
      <c r="A4659" s="190"/>
      <c r="I4659" s="192"/>
    </row>
    <row r="4660" spans="1:9" ht="15">
      <c r="A4660" s="190"/>
      <c r="I4660" s="192"/>
    </row>
    <row r="4661" spans="1:9" ht="15">
      <c r="A4661" s="190"/>
      <c r="I4661" s="192"/>
    </row>
    <row r="4662" spans="1:9" ht="15">
      <c r="A4662" s="190"/>
      <c r="I4662" s="192"/>
    </row>
    <row r="4663" spans="1:9" ht="15">
      <c r="A4663" s="190"/>
      <c r="I4663" s="192"/>
    </row>
    <row r="4664" spans="1:9" ht="15">
      <c r="A4664" s="190"/>
      <c r="I4664" s="192"/>
    </row>
    <row r="4665" spans="1:9" ht="15">
      <c r="A4665" s="190"/>
      <c r="I4665" s="192"/>
    </row>
    <row r="4666" spans="1:9" ht="15">
      <c r="A4666" s="190"/>
      <c r="I4666" s="192"/>
    </row>
    <row r="4667" spans="1:9" ht="15">
      <c r="A4667" s="190"/>
      <c r="I4667" s="192"/>
    </row>
    <row r="4668" spans="1:9" ht="15">
      <c r="A4668" s="190"/>
      <c r="I4668" s="192"/>
    </row>
    <row r="4669" spans="1:9" ht="15">
      <c r="A4669" s="190"/>
      <c r="I4669" s="192"/>
    </row>
    <row r="4670" spans="1:9" ht="15">
      <c r="A4670" s="190"/>
      <c r="I4670" s="192"/>
    </row>
    <row r="4671" spans="1:9" ht="15">
      <c r="A4671" s="190"/>
      <c r="I4671" s="192"/>
    </row>
    <row r="4672" spans="1:9" ht="15">
      <c r="A4672" s="190"/>
      <c r="I4672" s="192"/>
    </row>
    <row r="4673" spans="1:9" ht="15">
      <c r="A4673" s="190"/>
      <c r="I4673" s="192"/>
    </row>
    <row r="4674" spans="1:9" ht="15">
      <c r="A4674" s="190"/>
      <c r="I4674" s="192"/>
    </row>
    <row r="4675" spans="1:9" ht="15">
      <c r="A4675" s="190"/>
      <c r="I4675" s="192"/>
    </row>
    <row r="4676" spans="1:9" ht="15">
      <c r="A4676" s="190"/>
      <c r="I4676" s="192"/>
    </row>
    <row r="4677" spans="1:9" ht="15">
      <c r="A4677" s="190"/>
      <c r="I4677" s="192"/>
    </row>
    <row r="4678" spans="1:9" ht="15">
      <c r="A4678" s="190"/>
      <c r="I4678" s="192"/>
    </row>
    <row r="4679" spans="1:9" ht="15">
      <c r="A4679" s="190"/>
      <c r="I4679" s="192"/>
    </row>
    <row r="4680" spans="1:9" ht="15">
      <c r="A4680" s="190"/>
      <c r="I4680" s="192"/>
    </row>
    <row r="4681" spans="1:9" ht="15">
      <c r="A4681" s="190"/>
      <c r="I4681" s="192"/>
    </row>
    <row r="4682" spans="1:9" ht="15">
      <c r="A4682" s="190"/>
      <c r="I4682" s="192"/>
    </row>
    <row r="4683" spans="1:9" ht="15">
      <c r="A4683" s="190"/>
      <c r="I4683" s="192"/>
    </row>
    <row r="4684" spans="1:9" ht="15">
      <c r="A4684" s="190"/>
      <c r="I4684" s="192"/>
    </row>
    <row r="4685" spans="1:9" ht="15">
      <c r="A4685" s="190"/>
      <c r="I4685" s="192"/>
    </row>
    <row r="4686" spans="1:9" ht="15">
      <c r="A4686" s="190"/>
      <c r="I4686" s="192"/>
    </row>
    <row r="4687" spans="1:9" ht="15">
      <c r="A4687" s="190"/>
      <c r="I4687" s="192"/>
    </row>
    <row r="4688" spans="1:9" ht="15">
      <c r="A4688" s="190"/>
      <c r="I4688" s="192"/>
    </row>
    <row r="4689" spans="1:9" ht="15">
      <c r="A4689" s="190"/>
      <c r="I4689" s="192"/>
    </row>
    <row r="4690" spans="1:9" ht="15">
      <c r="A4690" s="190"/>
      <c r="I4690" s="192"/>
    </row>
    <row r="4691" spans="1:9" ht="15">
      <c r="A4691" s="190"/>
      <c r="I4691" s="192"/>
    </row>
    <row r="4692" spans="1:9" ht="15">
      <c r="A4692" s="190"/>
      <c r="I4692" s="192"/>
    </row>
    <row r="4693" spans="1:9" ht="15">
      <c r="A4693" s="190"/>
      <c r="I4693" s="192"/>
    </row>
    <row r="4694" spans="1:9" ht="15">
      <c r="A4694" s="190"/>
      <c r="I4694" s="192"/>
    </row>
    <row r="4695" spans="1:9" ht="15">
      <c r="A4695" s="190"/>
      <c r="I4695" s="192"/>
    </row>
    <row r="4696" spans="1:9" ht="15">
      <c r="A4696" s="190"/>
      <c r="I4696" s="192"/>
    </row>
    <row r="4697" spans="1:9" ht="15">
      <c r="A4697" s="190"/>
      <c r="I4697" s="192"/>
    </row>
    <row r="4698" spans="1:9" ht="15">
      <c r="A4698" s="190"/>
      <c r="I4698" s="192"/>
    </row>
    <row r="4699" spans="1:9" ht="15">
      <c r="A4699" s="190"/>
      <c r="I4699" s="192"/>
    </row>
    <row r="4700" spans="1:9" ht="15">
      <c r="A4700" s="190"/>
      <c r="I4700" s="192"/>
    </row>
    <row r="4701" spans="1:9" ht="15">
      <c r="A4701" s="190"/>
      <c r="I4701" s="192"/>
    </row>
    <row r="4702" spans="1:9" ht="15">
      <c r="A4702" s="190"/>
      <c r="I4702" s="192"/>
    </row>
    <row r="4703" spans="1:9" ht="15">
      <c r="A4703" s="190"/>
      <c r="I4703" s="192"/>
    </row>
    <row r="4704" spans="1:9" ht="15">
      <c r="A4704" s="190"/>
      <c r="I4704" s="192"/>
    </row>
    <row r="4705" spans="1:9" ht="15">
      <c r="A4705" s="190"/>
      <c r="I4705" s="192"/>
    </row>
    <row r="4706" spans="1:9" ht="15">
      <c r="A4706" s="190"/>
      <c r="I4706" s="192"/>
    </row>
    <row r="4707" spans="1:9" ht="15">
      <c r="A4707" s="190"/>
      <c r="I4707" s="192"/>
    </row>
    <row r="4708" spans="1:9" ht="15">
      <c r="A4708" s="190"/>
      <c r="I4708" s="192"/>
    </row>
    <row r="4709" spans="1:9" ht="15">
      <c r="A4709" s="190"/>
      <c r="I4709" s="192"/>
    </row>
    <row r="4710" spans="1:9" ht="15">
      <c r="A4710" s="190"/>
      <c r="I4710" s="192"/>
    </row>
    <row r="4711" spans="1:9" ht="15">
      <c r="A4711" s="190"/>
      <c r="I4711" s="192"/>
    </row>
    <row r="4712" spans="1:9" ht="15">
      <c r="A4712" s="190"/>
      <c r="I4712" s="192"/>
    </row>
    <row r="4713" spans="1:9" ht="15">
      <c r="A4713" s="190"/>
      <c r="I4713" s="192"/>
    </row>
    <row r="4714" spans="1:9" ht="15">
      <c r="A4714" s="190"/>
      <c r="I4714" s="192"/>
    </row>
    <row r="4715" spans="1:9" ht="15">
      <c r="A4715" s="190"/>
      <c r="I4715" s="192"/>
    </row>
    <row r="4716" spans="1:9" ht="15">
      <c r="A4716" s="190"/>
      <c r="I4716" s="192"/>
    </row>
    <row r="4717" spans="1:9" ht="15">
      <c r="A4717" s="190"/>
      <c r="I4717" s="192"/>
    </row>
    <row r="4718" spans="1:9" ht="15">
      <c r="A4718" s="190"/>
      <c r="I4718" s="192"/>
    </row>
    <row r="4719" spans="1:9" ht="15">
      <c r="A4719" s="190"/>
      <c r="I4719" s="192"/>
    </row>
    <row r="4720" spans="1:9" ht="15">
      <c r="A4720" s="190"/>
      <c r="I4720" s="192"/>
    </row>
    <row r="4721" spans="1:9" ht="15">
      <c r="A4721" s="190"/>
      <c r="I4721" s="192"/>
    </row>
    <row r="4722" spans="1:9" ht="15">
      <c r="A4722" s="190"/>
      <c r="I4722" s="192"/>
    </row>
    <row r="4723" spans="1:9" ht="15">
      <c r="A4723" s="190"/>
      <c r="I4723" s="192"/>
    </row>
    <row r="4724" spans="1:9" ht="15">
      <c r="A4724" s="190"/>
      <c r="I4724" s="192"/>
    </row>
    <row r="4725" spans="1:9" ht="15">
      <c r="A4725" s="190"/>
      <c r="I4725" s="192"/>
    </row>
    <row r="4726" spans="1:9" ht="15">
      <c r="A4726" s="190"/>
      <c r="I4726" s="192"/>
    </row>
    <row r="4727" spans="1:9" ht="15">
      <c r="A4727" s="190"/>
      <c r="I4727" s="192"/>
    </row>
    <row r="4728" spans="1:9" ht="15">
      <c r="A4728" s="190"/>
      <c r="I4728" s="192"/>
    </row>
    <row r="4729" spans="1:9" ht="15">
      <c r="A4729" s="190"/>
      <c r="I4729" s="192"/>
    </row>
    <row r="4730" spans="1:9" ht="15">
      <c r="A4730" s="190"/>
      <c r="I4730" s="192"/>
    </row>
    <row r="4731" spans="1:9" ht="15">
      <c r="A4731" s="190"/>
      <c r="I4731" s="192"/>
    </row>
    <row r="4732" spans="1:9" ht="15">
      <c r="A4732" s="190"/>
      <c r="I4732" s="192"/>
    </row>
    <row r="4733" spans="1:9" ht="15">
      <c r="A4733" s="190"/>
      <c r="I4733" s="192"/>
    </row>
    <row r="4734" spans="1:9" ht="15">
      <c r="A4734" s="190"/>
      <c r="I4734" s="192"/>
    </row>
    <row r="4735" spans="1:9" ht="15">
      <c r="A4735" s="190"/>
      <c r="I4735" s="192"/>
    </row>
    <row r="4736" spans="1:9" ht="15">
      <c r="A4736" s="190"/>
      <c r="I4736" s="192"/>
    </row>
    <row r="4737" spans="1:9" ht="15">
      <c r="A4737" s="190"/>
      <c r="I4737" s="192"/>
    </row>
    <row r="4738" spans="1:9" ht="15">
      <c r="A4738" s="190"/>
      <c r="I4738" s="192"/>
    </row>
    <row r="4739" spans="1:9" ht="15">
      <c r="A4739" s="190"/>
      <c r="I4739" s="192"/>
    </row>
    <row r="4740" spans="1:9" ht="15">
      <c r="A4740" s="190"/>
      <c r="I4740" s="192"/>
    </row>
    <row r="4741" spans="1:9" ht="15">
      <c r="A4741" s="190"/>
      <c r="I4741" s="192"/>
    </row>
    <row r="4742" spans="1:9" ht="15">
      <c r="A4742" s="190"/>
      <c r="I4742" s="192"/>
    </row>
    <row r="4743" spans="1:9" ht="15">
      <c r="A4743" s="190"/>
      <c r="I4743" s="192"/>
    </row>
    <row r="4744" spans="1:9" ht="15">
      <c r="A4744" s="190"/>
      <c r="I4744" s="192"/>
    </row>
    <row r="4745" spans="1:9" ht="15">
      <c r="A4745" s="190"/>
      <c r="I4745" s="192"/>
    </row>
    <row r="4746" spans="1:9" ht="15">
      <c r="A4746" s="190"/>
      <c r="I4746" s="192"/>
    </row>
    <row r="4747" spans="1:9" ht="15">
      <c r="A4747" s="190"/>
      <c r="I4747" s="192"/>
    </row>
    <row r="4748" spans="1:9" ht="15">
      <c r="A4748" s="190"/>
      <c r="I4748" s="192"/>
    </row>
    <row r="4749" spans="1:9" ht="15">
      <c r="A4749" s="190"/>
      <c r="I4749" s="192"/>
    </row>
    <row r="4750" spans="1:9" ht="15">
      <c r="A4750" s="190"/>
      <c r="I4750" s="192"/>
    </row>
    <row r="4751" spans="1:9" ht="15">
      <c r="A4751" s="190"/>
      <c r="I4751" s="192"/>
    </row>
    <row r="4752" spans="1:9" ht="15">
      <c r="A4752" s="190"/>
      <c r="I4752" s="192"/>
    </row>
    <row r="4753" spans="1:9" ht="15">
      <c r="A4753" s="190"/>
      <c r="I4753" s="192"/>
    </row>
    <row r="4754" spans="1:9" ht="15">
      <c r="A4754" s="190"/>
      <c r="I4754" s="192"/>
    </row>
    <row r="4755" spans="1:9" ht="15">
      <c r="A4755" s="190"/>
      <c r="I4755" s="192"/>
    </row>
    <row r="4756" spans="1:9" ht="15">
      <c r="A4756" s="190"/>
      <c r="I4756" s="192"/>
    </row>
    <row r="4757" spans="1:9" ht="15">
      <c r="A4757" s="190"/>
      <c r="I4757" s="192"/>
    </row>
    <row r="4758" spans="1:9" ht="15">
      <c r="A4758" s="190"/>
      <c r="I4758" s="192"/>
    </row>
    <row r="4759" spans="1:9" ht="15">
      <c r="A4759" s="190"/>
      <c r="I4759" s="192"/>
    </row>
    <row r="4760" spans="1:9" ht="15">
      <c r="A4760" s="190"/>
      <c r="I4760" s="192"/>
    </row>
    <row r="4761" spans="1:9" ht="15">
      <c r="A4761" s="190"/>
      <c r="I4761" s="192"/>
    </row>
    <row r="4762" spans="1:9" ht="15">
      <c r="A4762" s="190"/>
      <c r="I4762" s="192"/>
    </row>
    <row r="4763" spans="1:9" ht="15">
      <c r="A4763" s="190"/>
      <c r="I4763" s="192"/>
    </row>
    <row r="4764" spans="1:9" ht="15">
      <c r="A4764" s="190"/>
      <c r="I4764" s="192"/>
    </row>
    <row r="4765" spans="1:9" ht="15">
      <c r="A4765" s="190"/>
      <c r="I4765" s="192"/>
    </row>
    <row r="4766" spans="1:9" ht="15">
      <c r="A4766" s="190"/>
      <c r="I4766" s="192"/>
    </row>
    <row r="4767" spans="1:9" ht="15">
      <c r="A4767" s="190"/>
      <c r="I4767" s="192"/>
    </row>
    <row r="4768" spans="1:9" ht="15">
      <c r="A4768" s="190"/>
      <c r="I4768" s="192"/>
    </row>
    <row r="4769" spans="1:9" ht="15">
      <c r="A4769" s="190"/>
      <c r="I4769" s="192"/>
    </row>
    <row r="4770" spans="1:9" ht="15">
      <c r="A4770" s="190"/>
      <c r="I4770" s="192"/>
    </row>
    <row r="4771" spans="1:9" ht="15">
      <c r="A4771" s="190"/>
      <c r="I4771" s="192"/>
    </row>
    <row r="4772" spans="1:9" ht="15">
      <c r="A4772" s="190"/>
      <c r="I4772" s="192"/>
    </row>
    <row r="4773" spans="1:9" ht="15">
      <c r="A4773" s="190"/>
      <c r="I4773" s="192"/>
    </row>
    <row r="4774" spans="1:9" ht="15">
      <c r="A4774" s="190"/>
      <c r="I4774" s="192"/>
    </row>
    <row r="4775" spans="1:9" ht="15">
      <c r="A4775" s="190"/>
      <c r="I4775" s="192"/>
    </row>
    <row r="4776" spans="1:9" ht="15">
      <c r="A4776" s="190"/>
      <c r="I4776" s="192"/>
    </row>
    <row r="4777" spans="1:9" ht="15">
      <c r="A4777" s="190"/>
      <c r="I4777" s="192"/>
    </row>
    <row r="4778" spans="1:9" ht="15">
      <c r="A4778" s="190"/>
      <c r="I4778" s="192"/>
    </row>
    <row r="4779" spans="1:9" ht="15">
      <c r="A4779" s="190"/>
      <c r="I4779" s="192"/>
    </row>
    <row r="4780" spans="1:9" ht="15">
      <c r="A4780" s="190"/>
      <c r="I4780" s="192"/>
    </row>
    <row r="4781" spans="1:9" ht="15">
      <c r="A4781" s="190"/>
      <c r="I4781" s="192"/>
    </row>
    <row r="4782" spans="1:9" ht="15">
      <c r="A4782" s="190"/>
      <c r="I4782" s="192"/>
    </row>
    <row r="4783" spans="1:9" ht="15">
      <c r="A4783" s="190"/>
      <c r="I4783" s="192"/>
    </row>
    <row r="4784" spans="1:9" ht="15">
      <c r="A4784" s="190"/>
      <c r="I4784" s="192"/>
    </row>
    <row r="4785" spans="1:9" ht="15">
      <c r="A4785" s="190"/>
      <c r="I4785" s="192"/>
    </row>
    <row r="4786" spans="1:9" ht="15">
      <c r="A4786" s="190"/>
      <c r="I4786" s="192"/>
    </row>
    <row r="4787" spans="1:9" ht="15">
      <c r="A4787" s="190"/>
      <c r="I4787" s="192"/>
    </row>
    <row r="4788" spans="1:9" ht="15">
      <c r="A4788" s="190"/>
      <c r="I4788" s="192"/>
    </row>
    <row r="4789" spans="1:9" ht="15">
      <c r="A4789" s="190"/>
      <c r="I4789" s="192"/>
    </row>
    <row r="4790" spans="1:9" ht="15">
      <c r="A4790" s="190"/>
      <c r="I4790" s="192"/>
    </row>
    <row r="4791" spans="1:9" ht="15">
      <c r="A4791" s="190"/>
      <c r="I4791" s="192"/>
    </row>
    <row r="4792" spans="1:9" ht="15">
      <c r="A4792" s="190"/>
      <c r="I4792" s="192"/>
    </row>
    <row r="4793" spans="1:9" ht="15">
      <c r="A4793" s="190"/>
      <c r="I4793" s="192"/>
    </row>
    <row r="4794" spans="1:9" ht="15">
      <c r="A4794" s="190"/>
      <c r="I4794" s="192"/>
    </row>
    <row r="4795" spans="1:9" ht="15">
      <c r="A4795" s="190"/>
      <c r="I4795" s="192"/>
    </row>
    <row r="4796" spans="1:9" ht="15">
      <c r="A4796" s="190"/>
      <c r="I4796" s="192"/>
    </row>
    <row r="4797" spans="1:9" ht="15">
      <c r="A4797" s="190"/>
      <c r="I4797" s="192"/>
    </row>
    <row r="4798" spans="1:9" ht="15">
      <c r="A4798" s="190"/>
      <c r="I4798" s="192"/>
    </row>
    <row r="4799" spans="1:9" ht="15">
      <c r="A4799" s="190"/>
      <c r="I4799" s="192"/>
    </row>
    <row r="4800" spans="1:9" ht="15">
      <c r="A4800" s="190"/>
      <c r="I4800" s="192"/>
    </row>
    <row r="4801" spans="1:9" ht="15">
      <c r="A4801" s="190"/>
      <c r="I4801" s="192"/>
    </row>
    <row r="4802" spans="1:9" ht="15">
      <c r="A4802" s="190"/>
      <c r="I4802" s="192"/>
    </row>
    <row r="4803" spans="1:9" ht="15">
      <c r="A4803" s="190"/>
      <c r="I4803" s="192"/>
    </row>
    <row r="4804" spans="1:9" ht="15">
      <c r="A4804" s="190"/>
      <c r="I4804" s="192"/>
    </row>
    <row r="4805" spans="1:9" ht="15">
      <c r="A4805" s="190"/>
      <c r="I4805" s="192"/>
    </row>
    <row r="4806" spans="1:9" ht="15">
      <c r="A4806" s="190"/>
      <c r="I4806" s="192"/>
    </row>
    <row r="4807" spans="1:9" ht="15">
      <c r="A4807" s="190"/>
      <c r="I4807" s="192"/>
    </row>
    <row r="4808" spans="1:9" ht="15">
      <c r="A4808" s="190"/>
      <c r="I4808" s="192"/>
    </row>
    <row r="4809" spans="1:9" ht="15">
      <c r="A4809" s="190"/>
      <c r="I4809" s="192"/>
    </row>
    <row r="4810" spans="1:9" ht="15">
      <c r="A4810" s="190"/>
      <c r="I4810" s="192"/>
    </row>
    <row r="4811" spans="1:9" ht="15">
      <c r="A4811" s="190"/>
      <c r="I4811" s="192"/>
    </row>
    <row r="4812" spans="1:9" ht="15">
      <c r="A4812" s="190"/>
      <c r="I4812" s="192"/>
    </row>
    <row r="4813" spans="1:9" ht="15">
      <c r="A4813" s="190"/>
      <c r="I4813" s="192"/>
    </row>
    <row r="4814" spans="1:9" ht="15">
      <c r="A4814" s="190"/>
      <c r="I4814" s="192"/>
    </row>
    <row r="4815" spans="1:9" ht="15">
      <c r="A4815" s="190"/>
      <c r="I4815" s="192"/>
    </row>
    <row r="4816" spans="1:9" ht="15">
      <c r="A4816" s="190"/>
      <c r="I4816" s="192"/>
    </row>
    <row r="4817" spans="1:9" ht="15">
      <c r="A4817" s="190"/>
      <c r="I4817" s="192"/>
    </row>
    <row r="4818" spans="1:9" ht="15">
      <c r="A4818" s="190"/>
      <c r="I4818" s="192"/>
    </row>
    <row r="4819" spans="1:9" ht="15">
      <c r="A4819" s="190"/>
      <c r="I4819" s="192"/>
    </row>
    <row r="4820" spans="1:9" ht="15">
      <c r="A4820" s="190"/>
      <c r="I4820" s="192"/>
    </row>
    <row r="4821" spans="1:9" ht="15">
      <c r="A4821" s="190"/>
      <c r="I4821" s="192"/>
    </row>
    <row r="4822" spans="1:9" ht="15">
      <c r="A4822" s="190"/>
      <c r="I4822" s="192"/>
    </row>
    <row r="4823" spans="1:9" ht="15">
      <c r="A4823" s="190"/>
      <c r="I4823" s="192"/>
    </row>
    <row r="4824" spans="1:9" ht="15">
      <c r="A4824" s="190"/>
      <c r="I4824" s="192"/>
    </row>
    <row r="4825" spans="1:9" ht="15">
      <c r="A4825" s="190"/>
      <c r="I4825" s="192"/>
    </row>
    <row r="4826" spans="1:9" ht="15">
      <c r="A4826" s="190"/>
      <c r="I4826" s="192"/>
    </row>
    <row r="4827" spans="1:9" ht="15">
      <c r="A4827" s="190"/>
      <c r="I4827" s="192"/>
    </row>
    <row r="4828" spans="1:9" ht="15">
      <c r="A4828" s="190"/>
      <c r="I4828" s="192"/>
    </row>
    <row r="4829" spans="1:9" ht="15">
      <c r="A4829" s="190"/>
      <c r="I4829" s="192"/>
    </row>
    <row r="4830" spans="1:9" ht="15">
      <c r="A4830" s="190"/>
      <c r="I4830" s="192"/>
    </row>
    <row r="4831" spans="1:9" ht="15">
      <c r="A4831" s="190"/>
      <c r="I4831" s="192"/>
    </row>
    <row r="4832" spans="1:9" ht="15">
      <c r="A4832" s="190"/>
      <c r="I4832" s="192"/>
    </row>
    <row r="4833" spans="1:9" ht="15">
      <c r="A4833" s="190"/>
      <c r="I4833" s="192"/>
    </row>
    <row r="4834" spans="1:9" ht="15">
      <c r="A4834" s="190"/>
      <c r="I4834" s="192"/>
    </row>
    <row r="4835" spans="1:9" ht="15">
      <c r="A4835" s="190"/>
      <c r="I4835" s="192"/>
    </row>
    <row r="4836" spans="1:9" ht="15">
      <c r="A4836" s="190"/>
      <c r="I4836" s="192"/>
    </row>
    <row r="4837" spans="1:9" ht="15">
      <c r="A4837" s="190"/>
      <c r="I4837" s="192"/>
    </row>
    <row r="4838" spans="1:9" ht="15">
      <c r="A4838" s="190"/>
      <c r="I4838" s="192"/>
    </row>
    <row r="4839" spans="1:9" ht="15">
      <c r="A4839" s="190"/>
      <c r="I4839" s="192"/>
    </row>
    <row r="4840" spans="1:9" ht="15">
      <c r="A4840" s="190"/>
      <c r="I4840" s="192"/>
    </row>
    <row r="4841" spans="1:9" ht="15">
      <c r="A4841" s="190"/>
      <c r="I4841" s="192"/>
    </row>
    <row r="4842" spans="1:9" ht="15">
      <c r="A4842" s="190"/>
      <c r="I4842" s="192"/>
    </row>
    <row r="4843" spans="1:9" ht="15">
      <c r="A4843" s="190"/>
      <c r="I4843" s="192"/>
    </row>
    <row r="4844" spans="1:9" ht="15">
      <c r="A4844" s="190"/>
      <c r="I4844" s="192"/>
    </row>
    <row r="4845" spans="1:9" ht="15">
      <c r="A4845" s="190"/>
      <c r="I4845" s="192"/>
    </row>
    <row r="4846" spans="1:9" ht="15">
      <c r="A4846" s="190"/>
      <c r="I4846" s="192"/>
    </row>
    <row r="4847" spans="1:9" ht="15">
      <c r="A4847" s="190"/>
      <c r="I4847" s="192"/>
    </row>
    <row r="4848" spans="1:9" ht="15">
      <c r="A4848" s="190"/>
      <c r="I4848" s="192"/>
    </row>
    <row r="4849" spans="1:9" ht="15">
      <c r="A4849" s="190"/>
      <c r="I4849" s="192"/>
    </row>
    <row r="4850" spans="1:9" ht="15">
      <c r="A4850" s="190"/>
      <c r="I4850" s="192"/>
    </row>
    <row r="4851" spans="1:9" ht="15">
      <c r="A4851" s="190"/>
      <c r="I4851" s="192"/>
    </row>
    <row r="4852" spans="1:9" ht="15">
      <c r="A4852" s="190"/>
      <c r="I4852" s="192"/>
    </row>
    <row r="4853" spans="1:9" ht="15">
      <c r="A4853" s="190"/>
      <c r="I4853" s="192"/>
    </row>
    <row r="4854" spans="1:9" ht="15">
      <c r="A4854" s="190"/>
      <c r="I4854" s="192"/>
    </row>
    <row r="4855" spans="1:9" ht="15">
      <c r="A4855" s="190"/>
      <c r="I4855" s="192"/>
    </row>
    <row r="4856" spans="1:9" ht="15">
      <c r="A4856" s="190"/>
      <c r="I4856" s="192"/>
    </row>
    <row r="4857" spans="1:9" ht="15">
      <c r="A4857" s="190"/>
      <c r="I4857" s="192"/>
    </row>
    <row r="4858" spans="1:9" ht="15">
      <c r="A4858" s="190"/>
      <c r="I4858" s="192"/>
    </row>
    <row r="4859" spans="1:9" ht="15">
      <c r="A4859" s="190"/>
      <c r="I4859" s="192"/>
    </row>
    <row r="4860" spans="1:9" ht="15">
      <c r="A4860" s="190"/>
      <c r="I4860" s="192"/>
    </row>
    <row r="4861" spans="1:9" ht="15">
      <c r="A4861" s="190"/>
      <c r="I4861" s="192"/>
    </row>
    <row r="4862" spans="1:9" ht="15">
      <c r="A4862" s="190"/>
      <c r="I4862" s="192"/>
    </row>
    <row r="4863" spans="1:9" ht="15">
      <c r="A4863" s="190"/>
      <c r="I4863" s="192"/>
    </row>
    <row r="4864" spans="1:9" ht="15">
      <c r="A4864" s="190"/>
      <c r="I4864" s="192"/>
    </row>
    <row r="4865" spans="1:9" ht="15">
      <c r="A4865" s="190"/>
      <c r="I4865" s="192"/>
    </row>
    <row r="4866" spans="1:9" ht="15">
      <c r="A4866" s="190"/>
      <c r="I4866" s="192"/>
    </row>
    <row r="4867" spans="1:9" ht="15">
      <c r="A4867" s="190"/>
      <c r="I4867" s="192"/>
    </row>
    <row r="4868" spans="1:9" ht="15">
      <c r="A4868" s="190"/>
      <c r="I4868" s="192"/>
    </row>
    <row r="4869" spans="1:9" ht="15">
      <c r="A4869" s="190"/>
      <c r="I4869" s="192"/>
    </row>
    <row r="4870" spans="1:9" ht="15">
      <c r="A4870" s="190"/>
      <c r="I4870" s="192"/>
    </row>
    <row r="4871" spans="1:9" ht="15">
      <c r="A4871" s="190"/>
      <c r="I4871" s="192"/>
    </row>
    <row r="4872" spans="1:9" ht="15">
      <c r="A4872" s="190"/>
      <c r="I4872" s="192"/>
    </row>
    <row r="4873" spans="1:9" ht="15">
      <c r="A4873" s="190"/>
      <c r="I4873" s="192"/>
    </row>
    <row r="4874" spans="1:9" ht="15">
      <c r="A4874" s="190"/>
      <c r="I4874" s="192"/>
    </row>
    <row r="4875" spans="1:9" ht="15">
      <c r="A4875" s="190"/>
      <c r="I4875" s="192"/>
    </row>
    <row r="4876" spans="1:9" ht="15">
      <c r="A4876" s="190"/>
      <c r="I4876" s="192"/>
    </row>
    <row r="4877" spans="1:9" ht="15">
      <c r="A4877" s="190"/>
      <c r="I4877" s="192"/>
    </row>
    <row r="4878" spans="1:9" ht="15">
      <c r="A4878" s="190"/>
      <c r="I4878" s="192"/>
    </row>
    <row r="4879" spans="1:9" ht="15">
      <c r="A4879" s="190"/>
      <c r="I4879" s="192"/>
    </row>
    <row r="4880" spans="1:9" ht="15">
      <c r="A4880" s="190"/>
      <c r="I4880" s="192"/>
    </row>
    <row r="4881" spans="1:9" ht="15">
      <c r="A4881" s="190"/>
      <c r="I4881" s="192"/>
    </row>
    <row r="4882" spans="1:9" ht="15">
      <c r="A4882" s="190"/>
      <c r="I4882" s="192"/>
    </row>
    <row r="4883" spans="1:9" ht="15">
      <c r="A4883" s="190"/>
      <c r="I4883" s="192"/>
    </row>
    <row r="4884" spans="1:9" ht="15">
      <c r="A4884" s="190"/>
      <c r="I4884" s="192"/>
    </row>
    <row r="4885" spans="1:9" ht="15">
      <c r="A4885" s="190"/>
      <c r="I4885" s="192"/>
    </row>
    <row r="4886" spans="1:9" ht="15">
      <c r="A4886" s="190"/>
      <c r="I4886" s="192"/>
    </row>
    <row r="4887" spans="1:9" ht="15">
      <c r="A4887" s="190"/>
      <c r="I4887" s="192"/>
    </row>
    <row r="4888" spans="1:9" ht="15">
      <c r="A4888" s="190"/>
      <c r="I4888" s="192"/>
    </row>
    <row r="4889" spans="1:9" ht="15">
      <c r="A4889" s="190"/>
      <c r="I4889" s="192"/>
    </row>
    <row r="4890" spans="1:9" ht="15">
      <c r="A4890" s="190"/>
      <c r="I4890" s="192"/>
    </row>
    <row r="4891" spans="1:9" ht="15">
      <c r="A4891" s="190"/>
      <c r="I4891" s="192"/>
    </row>
    <row r="4892" spans="1:9" ht="15">
      <c r="A4892" s="190"/>
      <c r="I4892" s="192"/>
    </row>
    <row r="4893" spans="1:9" ht="15">
      <c r="A4893" s="190"/>
      <c r="I4893" s="192"/>
    </row>
    <row r="4894" spans="1:9" ht="15">
      <c r="A4894" s="190"/>
      <c r="I4894" s="192"/>
    </row>
    <row r="4895" spans="1:9" ht="15">
      <c r="A4895" s="190"/>
      <c r="I4895" s="192"/>
    </row>
    <row r="4896" spans="1:9" ht="15">
      <c r="A4896" s="190"/>
      <c r="I4896" s="192"/>
    </row>
    <row r="4897" spans="1:9" ht="15">
      <c r="A4897" s="190"/>
      <c r="I4897" s="192"/>
    </row>
    <row r="4898" spans="1:9" ht="15">
      <c r="A4898" s="190"/>
      <c r="I4898" s="192"/>
    </row>
    <row r="4899" spans="1:9" ht="15">
      <c r="A4899" s="190"/>
      <c r="I4899" s="192"/>
    </row>
    <row r="4900" spans="1:9" ht="15">
      <c r="A4900" s="190"/>
      <c r="I4900" s="192"/>
    </row>
    <row r="4901" spans="1:9" ht="15">
      <c r="A4901" s="190"/>
      <c r="I4901" s="192"/>
    </row>
    <row r="4902" spans="1:9" ht="15">
      <c r="A4902" s="190"/>
      <c r="I4902" s="192"/>
    </row>
    <row r="4903" spans="1:9" ht="15">
      <c r="A4903" s="190"/>
      <c r="I4903" s="192"/>
    </row>
    <row r="4904" spans="1:9" ht="15">
      <c r="A4904" s="190"/>
      <c r="I4904" s="192"/>
    </row>
    <row r="4905" spans="1:9" ht="15">
      <c r="A4905" s="190"/>
      <c r="I4905" s="192"/>
    </row>
    <row r="4906" spans="1:9" ht="15">
      <c r="A4906" s="190"/>
      <c r="I4906" s="192"/>
    </row>
    <row r="4907" spans="1:9" ht="15">
      <c r="A4907" s="190"/>
      <c r="I4907" s="192"/>
    </row>
    <row r="4908" spans="1:9" ht="15">
      <c r="A4908" s="190"/>
      <c r="I4908" s="192"/>
    </row>
    <row r="4909" spans="1:9" ht="15">
      <c r="A4909" s="190"/>
      <c r="I4909" s="192"/>
    </row>
    <row r="4910" spans="1:9" ht="15">
      <c r="A4910" s="190"/>
      <c r="I4910" s="192"/>
    </row>
    <row r="4911" spans="1:9" ht="15">
      <c r="A4911" s="190"/>
      <c r="I4911" s="192"/>
    </row>
    <row r="4912" spans="1:9" ht="15">
      <c r="A4912" s="190"/>
      <c r="I4912" s="192"/>
    </row>
    <row r="4913" spans="1:9" ht="15">
      <c r="A4913" s="190"/>
      <c r="I4913" s="192"/>
    </row>
    <row r="4914" spans="1:9" ht="15">
      <c r="A4914" s="190"/>
      <c r="I4914" s="192"/>
    </row>
    <row r="4915" spans="1:9" ht="15">
      <c r="A4915" s="190"/>
      <c r="I4915" s="192"/>
    </row>
    <row r="4916" spans="1:9" ht="15">
      <c r="A4916" s="190"/>
      <c r="I4916" s="192"/>
    </row>
    <row r="4917" spans="1:9" ht="15">
      <c r="A4917" s="190"/>
      <c r="I4917" s="192"/>
    </row>
    <row r="4918" spans="1:9" ht="15">
      <c r="A4918" s="190"/>
      <c r="I4918" s="192"/>
    </row>
    <row r="4919" spans="1:9" ht="15">
      <c r="A4919" s="190"/>
      <c r="I4919" s="192"/>
    </row>
    <row r="4920" spans="1:9" ht="15">
      <c r="A4920" s="190"/>
      <c r="I4920" s="192"/>
    </row>
    <row r="4921" spans="1:9" ht="15">
      <c r="A4921" s="190"/>
      <c r="I4921" s="192"/>
    </row>
    <row r="4922" spans="1:9" ht="15">
      <c r="A4922" s="190"/>
      <c r="I4922" s="192"/>
    </row>
    <row r="4923" spans="1:9" ht="15">
      <c r="A4923" s="190"/>
      <c r="I4923" s="192"/>
    </row>
    <row r="4924" spans="1:9" ht="15">
      <c r="A4924" s="190"/>
      <c r="I4924" s="192"/>
    </row>
    <row r="4925" spans="1:9" ht="15">
      <c r="A4925" s="190"/>
      <c r="I4925" s="192"/>
    </row>
    <row r="4926" spans="1:9" ht="15">
      <c r="A4926" s="190"/>
      <c r="I4926" s="192"/>
    </row>
    <row r="4927" spans="1:9" ht="15">
      <c r="A4927" s="190"/>
      <c r="I4927" s="192"/>
    </row>
    <row r="4928" spans="1:9" ht="15">
      <c r="A4928" s="190"/>
      <c r="I4928" s="192"/>
    </row>
    <row r="4929" spans="1:9" ht="15">
      <c r="A4929" s="190"/>
      <c r="I4929" s="192"/>
    </row>
    <row r="4930" spans="1:9" ht="15">
      <c r="A4930" s="190"/>
      <c r="I4930" s="192"/>
    </row>
    <row r="4931" spans="1:9" ht="15">
      <c r="A4931" s="190"/>
      <c r="I4931" s="192"/>
    </row>
    <row r="4932" spans="1:9" ht="15">
      <c r="A4932" s="190"/>
      <c r="I4932" s="192"/>
    </row>
    <row r="4933" spans="1:9" ht="15">
      <c r="A4933" s="190"/>
      <c r="I4933" s="192"/>
    </row>
    <row r="4934" spans="1:9" ht="15">
      <c r="A4934" s="190"/>
      <c r="I4934" s="192"/>
    </row>
    <row r="4935" spans="1:9" ht="15">
      <c r="A4935" s="190"/>
      <c r="I4935" s="192"/>
    </row>
    <row r="4936" spans="1:9" ht="15">
      <c r="A4936" s="190"/>
      <c r="I4936" s="192"/>
    </row>
    <row r="4937" spans="1:9" ht="15">
      <c r="A4937" s="190"/>
      <c r="I4937" s="192"/>
    </row>
    <row r="4938" spans="1:9" ht="15">
      <c r="A4938" s="190"/>
      <c r="I4938" s="192"/>
    </row>
    <row r="4939" spans="1:9" ht="15">
      <c r="A4939" s="190"/>
      <c r="I4939" s="192"/>
    </row>
    <row r="4940" spans="1:9" ht="15">
      <c r="A4940" s="190"/>
      <c r="I4940" s="192"/>
    </row>
    <row r="4941" spans="1:9" ht="15">
      <c r="A4941" s="190"/>
      <c r="I4941" s="192"/>
    </row>
    <row r="4942" spans="1:9" ht="15">
      <c r="A4942" s="190"/>
      <c r="I4942" s="192"/>
    </row>
    <row r="4943" spans="1:9" ht="15">
      <c r="A4943" s="190"/>
      <c r="I4943" s="192"/>
    </row>
    <row r="4944" spans="1:9" ht="15">
      <c r="A4944" s="190"/>
      <c r="I4944" s="192"/>
    </row>
    <row r="4945" spans="1:9" ht="15">
      <c r="A4945" s="190"/>
      <c r="I4945" s="192"/>
    </row>
    <row r="4946" spans="1:9" ht="15">
      <c r="A4946" s="190"/>
      <c r="I4946" s="192"/>
    </row>
    <row r="4947" spans="1:9" ht="15">
      <c r="A4947" s="190"/>
      <c r="I4947" s="192"/>
    </row>
    <row r="4948" spans="1:9" ht="15">
      <c r="A4948" s="190"/>
      <c r="I4948" s="192"/>
    </row>
    <row r="4949" spans="1:9" ht="15">
      <c r="A4949" s="190"/>
      <c r="I4949" s="192"/>
    </row>
    <row r="4950" spans="1:9" ht="15">
      <c r="A4950" s="190"/>
      <c r="I4950" s="192"/>
    </row>
    <row r="4951" spans="1:9" ht="15">
      <c r="A4951" s="190"/>
      <c r="I4951" s="192"/>
    </row>
    <row r="4952" spans="1:9" ht="15">
      <c r="A4952" s="190"/>
      <c r="I4952" s="192"/>
    </row>
    <row r="4953" spans="1:9" ht="15">
      <c r="A4953" s="190"/>
      <c r="I4953" s="192"/>
    </row>
    <row r="4954" spans="1:9" ht="15">
      <c r="A4954" s="190"/>
      <c r="I4954" s="192"/>
    </row>
    <row r="4955" spans="1:9" ht="15">
      <c r="A4955" s="190"/>
      <c r="I4955" s="192"/>
    </row>
    <row r="4956" spans="1:9" ht="15">
      <c r="A4956" s="190"/>
      <c r="I4956" s="192"/>
    </row>
    <row r="4957" spans="1:9" ht="15">
      <c r="A4957" s="190"/>
      <c r="I4957" s="192"/>
    </row>
    <row r="4958" spans="1:9" ht="15">
      <c r="A4958" s="190"/>
      <c r="I4958" s="192"/>
    </row>
    <row r="4959" spans="1:9" ht="15">
      <c r="A4959" s="190"/>
      <c r="I4959" s="192"/>
    </row>
    <row r="4960" spans="1:9" ht="15">
      <c r="A4960" s="190"/>
      <c r="I4960" s="192"/>
    </row>
    <row r="4961" spans="1:9" ht="15">
      <c r="A4961" s="190"/>
      <c r="I4961" s="192"/>
    </row>
    <row r="4962" spans="1:9" ht="15">
      <c r="A4962" s="190"/>
      <c r="I4962" s="192"/>
    </row>
    <row r="4963" spans="1:9" ht="15">
      <c r="A4963" s="190"/>
      <c r="I4963" s="192"/>
    </row>
    <row r="4964" spans="1:9" ht="15">
      <c r="A4964" s="190"/>
      <c r="I4964" s="192"/>
    </row>
    <row r="4965" spans="1:9" ht="15">
      <c r="A4965" s="190"/>
      <c r="I4965" s="192"/>
    </row>
    <row r="4966" spans="1:9" ht="15">
      <c r="A4966" s="190"/>
      <c r="I4966" s="192"/>
    </row>
    <row r="4967" spans="1:9" ht="15">
      <c r="A4967" s="190"/>
      <c r="I4967" s="192"/>
    </row>
    <row r="4968" spans="1:9" ht="15">
      <c r="A4968" s="190"/>
      <c r="I4968" s="192"/>
    </row>
    <row r="4969" spans="1:9" ht="15">
      <c r="A4969" s="190"/>
      <c r="I4969" s="192"/>
    </row>
    <row r="4970" spans="1:9" ht="15">
      <c r="A4970" s="190"/>
      <c r="I4970" s="192"/>
    </row>
    <row r="4971" spans="1:9" ht="15">
      <c r="A4971" s="190"/>
      <c r="I4971" s="192"/>
    </row>
    <row r="4972" spans="1:9" ht="15">
      <c r="A4972" s="190"/>
      <c r="I4972" s="192"/>
    </row>
    <row r="4973" spans="1:9" ht="15">
      <c r="A4973" s="190"/>
      <c r="I4973" s="192"/>
    </row>
    <row r="4974" spans="1:9" ht="15">
      <c r="A4974" s="190"/>
      <c r="I4974" s="192"/>
    </row>
    <row r="4975" spans="1:9" ht="15">
      <c r="A4975" s="190"/>
      <c r="I4975" s="192"/>
    </row>
    <row r="4976" spans="1:9" ht="15">
      <c r="A4976" s="190"/>
      <c r="I4976" s="192"/>
    </row>
    <row r="4977" spans="1:9" ht="15">
      <c r="A4977" s="190"/>
      <c r="I4977" s="192"/>
    </row>
    <row r="4978" spans="1:9" ht="15">
      <c r="A4978" s="190"/>
      <c r="I4978" s="192"/>
    </row>
    <row r="4979" spans="1:9" ht="15">
      <c r="A4979" s="190"/>
      <c r="I4979" s="192"/>
    </row>
    <row r="4980" spans="1:9" ht="15">
      <c r="A4980" s="190"/>
      <c r="I4980" s="192"/>
    </row>
    <row r="4981" spans="1:9" ht="15">
      <c r="A4981" s="190"/>
      <c r="I4981" s="192"/>
    </row>
    <row r="4982" spans="1:9" ht="15">
      <c r="A4982" s="190"/>
      <c r="I4982" s="192"/>
    </row>
    <row r="4983" spans="1:9" ht="15">
      <c r="A4983" s="190"/>
      <c r="I4983" s="192"/>
    </row>
    <row r="4984" spans="1:9" ht="15">
      <c r="A4984" s="190"/>
      <c r="I4984" s="192"/>
    </row>
    <row r="4985" spans="1:9" ht="15">
      <c r="A4985" s="190"/>
      <c r="I4985" s="192"/>
    </row>
    <row r="4986" spans="1:9" ht="15">
      <c r="A4986" s="190"/>
      <c r="I4986" s="192"/>
    </row>
    <row r="4987" spans="1:9" ht="15">
      <c r="A4987" s="190"/>
      <c r="I4987" s="192"/>
    </row>
    <row r="4988" spans="1:9" ht="15">
      <c r="A4988" s="190"/>
      <c r="I4988" s="192"/>
    </row>
    <row r="4989" spans="1:9" ht="15">
      <c r="A4989" s="190"/>
      <c r="I4989" s="192"/>
    </row>
    <row r="4990" spans="1:9" ht="15">
      <c r="A4990" s="190"/>
      <c r="I4990" s="192"/>
    </row>
    <row r="4991" spans="1:9" ht="15">
      <c r="A4991" s="190"/>
      <c r="I4991" s="192"/>
    </row>
    <row r="4992" spans="1:9" ht="15">
      <c r="A4992" s="190"/>
      <c r="I4992" s="192"/>
    </row>
    <row r="4993" spans="1:9" ht="15">
      <c r="A4993" s="190"/>
      <c r="I4993" s="192"/>
    </row>
    <row r="4994" spans="1:9" ht="15">
      <c r="A4994" s="190"/>
      <c r="I4994" s="192"/>
    </row>
    <row r="4995" spans="1:9" ht="15">
      <c r="A4995" s="190"/>
      <c r="I4995" s="192"/>
    </row>
    <row r="4996" spans="1:9" ht="15">
      <c r="A4996" s="190"/>
      <c r="I4996" s="192"/>
    </row>
    <row r="4997" spans="1:9" ht="15">
      <c r="A4997" s="190"/>
      <c r="I4997" s="192"/>
    </row>
    <row r="4998" spans="1:9" ht="15">
      <c r="A4998" s="190"/>
      <c r="I4998" s="192"/>
    </row>
    <row r="4999" spans="1:9" ht="15">
      <c r="A4999" s="190"/>
      <c r="I4999" s="192"/>
    </row>
    <row r="5000" spans="1:9" ht="15">
      <c r="A5000" s="190"/>
      <c r="I5000" s="192"/>
    </row>
    <row r="5001" spans="1:9" ht="15">
      <c r="A5001" s="190"/>
      <c r="I5001" s="192"/>
    </row>
    <row r="5002" spans="1:9" ht="15">
      <c r="A5002" s="190"/>
      <c r="I5002" s="192"/>
    </row>
    <row r="5003" spans="1:9" ht="15">
      <c r="A5003" s="190"/>
      <c r="I5003" s="192"/>
    </row>
    <row r="5004" spans="1:9" ht="15">
      <c r="A5004" s="190"/>
      <c r="I5004" s="192"/>
    </row>
    <row r="5005" spans="1:9" ht="15">
      <c r="A5005" s="190"/>
      <c r="I5005" s="192"/>
    </row>
    <row r="5006" spans="1:9" ht="15">
      <c r="A5006" s="190"/>
      <c r="I5006" s="192"/>
    </row>
    <row r="5007" spans="1:9" ht="15">
      <c r="A5007" s="190"/>
      <c r="I5007" s="192"/>
    </row>
    <row r="5008" spans="1:9" ht="15">
      <c r="A5008" s="190"/>
      <c r="I5008" s="192"/>
    </row>
    <row r="5009" spans="1:9" ht="15">
      <c r="A5009" s="190"/>
      <c r="I5009" s="192"/>
    </row>
    <row r="5010" spans="1:9" ht="15">
      <c r="A5010" s="190"/>
      <c r="I5010" s="192"/>
    </row>
    <row r="5011" spans="1:9" ht="15">
      <c r="A5011" s="190"/>
      <c r="I5011" s="192"/>
    </row>
    <row r="5012" spans="1:9" ht="15">
      <c r="A5012" s="190"/>
      <c r="I5012" s="192"/>
    </row>
    <row r="5013" spans="1:9" ht="15">
      <c r="A5013" s="190"/>
      <c r="I5013" s="192"/>
    </row>
    <row r="5014" spans="1:9" ht="15">
      <c r="A5014" s="190"/>
      <c r="I5014" s="192"/>
    </row>
    <row r="5015" spans="1:9" ht="15">
      <c r="A5015" s="190"/>
      <c r="I5015" s="192"/>
    </row>
    <row r="5016" spans="1:9" ht="15">
      <c r="A5016" s="190"/>
      <c r="I5016" s="192"/>
    </row>
    <row r="5017" spans="1:9" ht="15">
      <c r="A5017" s="190"/>
      <c r="I5017" s="192"/>
    </row>
    <row r="5018" spans="1:9" ht="15">
      <c r="A5018" s="190"/>
      <c r="I5018" s="192"/>
    </row>
    <row r="5019" spans="1:9" ht="15">
      <c r="A5019" s="190"/>
      <c r="I5019" s="192"/>
    </row>
    <row r="5020" spans="1:9" ht="15">
      <c r="A5020" s="190"/>
      <c r="I5020" s="192"/>
    </row>
    <row r="5021" spans="1:9" ht="15">
      <c r="A5021" s="190"/>
      <c r="I5021" s="192"/>
    </row>
    <row r="5022" spans="1:9" ht="15">
      <c r="A5022" s="190"/>
      <c r="I5022" s="192"/>
    </row>
    <row r="5023" spans="1:9" ht="15">
      <c r="A5023" s="190"/>
      <c r="I5023" s="192"/>
    </row>
    <row r="5024" spans="1:9" ht="15">
      <c r="A5024" s="190"/>
      <c r="I5024" s="192"/>
    </row>
    <row r="5025" spans="1:9" ht="15">
      <c r="A5025" s="190"/>
      <c r="I5025" s="192"/>
    </row>
    <row r="5026" spans="1:9" ht="15">
      <c r="A5026" s="190"/>
      <c r="I5026" s="192"/>
    </row>
    <row r="5027" spans="1:9" ht="15">
      <c r="A5027" s="190"/>
      <c r="I5027" s="192"/>
    </row>
    <row r="5028" spans="1:9" ht="15">
      <c r="A5028" s="190"/>
      <c r="I5028" s="192"/>
    </row>
    <row r="5029" spans="1:9" ht="15">
      <c r="A5029" s="190"/>
      <c r="I5029" s="192"/>
    </row>
    <row r="5030" spans="1:9" ht="15">
      <c r="A5030" s="190"/>
      <c r="I5030" s="192"/>
    </row>
    <row r="5031" spans="1:9" ht="15">
      <c r="A5031" s="190"/>
      <c r="I5031" s="192"/>
    </row>
    <row r="5032" spans="1:9" ht="15">
      <c r="A5032" s="190"/>
      <c r="I5032" s="192"/>
    </row>
    <row r="5033" spans="1:9" ht="15">
      <c r="A5033" s="190"/>
      <c r="I5033" s="192"/>
    </row>
    <row r="5034" spans="1:9" ht="15">
      <c r="A5034" s="190"/>
      <c r="I5034" s="192"/>
    </row>
    <row r="5035" spans="1:9" ht="15">
      <c r="A5035" s="190"/>
      <c r="I5035" s="192"/>
    </row>
    <row r="5036" spans="1:9" ht="15">
      <c r="A5036" s="190"/>
      <c r="I5036" s="192"/>
    </row>
    <row r="5037" spans="1:9" ht="15">
      <c r="A5037" s="190"/>
      <c r="I5037" s="192"/>
    </row>
    <row r="5038" spans="1:9" ht="15">
      <c r="A5038" s="190"/>
      <c r="I5038" s="192"/>
    </row>
    <row r="5039" spans="1:9" ht="15">
      <c r="A5039" s="190"/>
      <c r="I5039" s="192"/>
    </row>
    <row r="5040" spans="1:9" ht="15">
      <c r="A5040" s="190"/>
      <c r="I5040" s="192"/>
    </row>
    <row r="5041" spans="1:9" ht="15">
      <c r="A5041" s="190"/>
      <c r="I5041" s="192"/>
    </row>
    <row r="5042" spans="1:9" ht="15">
      <c r="A5042" s="190"/>
      <c r="I5042" s="192"/>
    </row>
    <row r="5043" spans="1:9" ht="15">
      <c r="A5043" s="190"/>
      <c r="I5043" s="192"/>
    </row>
    <row r="5044" spans="1:9" ht="15">
      <c r="A5044" s="190"/>
      <c r="I5044" s="192"/>
    </row>
    <row r="5045" spans="1:9" ht="15">
      <c r="A5045" s="190"/>
      <c r="I5045" s="192"/>
    </row>
    <row r="5046" spans="1:9" ht="15">
      <c r="A5046" s="190"/>
      <c r="I5046" s="192"/>
    </row>
    <row r="5047" spans="1:9" ht="15">
      <c r="A5047" s="190"/>
      <c r="I5047" s="192"/>
    </row>
    <row r="5048" spans="1:9" ht="15">
      <c r="A5048" s="190"/>
      <c r="I5048" s="192"/>
    </row>
    <row r="5049" spans="1:9" ht="15">
      <c r="A5049" s="190"/>
      <c r="I5049" s="192"/>
    </row>
    <row r="5050" spans="1:9" ht="15">
      <c r="A5050" s="190"/>
      <c r="I5050" s="192"/>
    </row>
    <row r="5051" spans="1:9" ht="15">
      <c r="A5051" s="190"/>
      <c r="I5051" s="192"/>
    </row>
    <row r="5052" spans="1:9" ht="15">
      <c r="A5052" s="190"/>
      <c r="I5052" s="192"/>
    </row>
    <row r="5053" spans="1:9" ht="15">
      <c r="A5053" s="190"/>
      <c r="I5053" s="192"/>
    </row>
    <row r="5054" spans="1:9" ht="15">
      <c r="A5054" s="190"/>
      <c r="I5054" s="192"/>
    </row>
    <row r="5055" spans="1:9" ht="15">
      <c r="A5055" s="190"/>
      <c r="I5055" s="192"/>
    </row>
    <row r="5056" spans="1:9" ht="15">
      <c r="A5056" s="190"/>
      <c r="I5056" s="192"/>
    </row>
    <row r="5057" spans="1:9" ht="15">
      <c r="A5057" s="190"/>
      <c r="I5057" s="192"/>
    </row>
    <row r="5058" spans="1:9" ht="15">
      <c r="A5058" s="190"/>
      <c r="I5058" s="192"/>
    </row>
    <row r="5059" spans="1:9" ht="15">
      <c r="A5059" s="190"/>
      <c r="I5059" s="192"/>
    </row>
    <row r="5060" spans="1:9" ht="15">
      <c r="A5060" s="190"/>
      <c r="I5060" s="192"/>
    </row>
    <row r="5061" spans="1:9" ht="15">
      <c r="A5061" s="190"/>
      <c r="I5061" s="192"/>
    </row>
    <row r="5062" spans="1:9" ht="15">
      <c r="A5062" s="190"/>
      <c r="I5062" s="192"/>
    </row>
    <row r="5063" spans="1:9" ht="15">
      <c r="A5063" s="190"/>
      <c r="I5063" s="192"/>
    </row>
    <row r="5064" spans="1:9" ht="15">
      <c r="A5064" s="190"/>
      <c r="I5064" s="192"/>
    </row>
    <row r="5065" spans="1:9" ht="15">
      <c r="A5065" s="190"/>
      <c r="I5065" s="192"/>
    </row>
    <row r="5066" spans="1:9" ht="15">
      <c r="A5066" s="190"/>
      <c r="I5066" s="192"/>
    </row>
    <row r="5067" spans="1:9" ht="15">
      <c r="A5067" s="190"/>
      <c r="I5067" s="192"/>
    </row>
    <row r="5068" spans="1:9" ht="15">
      <c r="A5068" s="190"/>
      <c r="I5068" s="192"/>
    </row>
    <row r="5069" spans="1:9" ht="15">
      <c r="A5069" s="190"/>
      <c r="I5069" s="192"/>
    </row>
    <row r="5070" spans="1:9" ht="15">
      <c r="A5070" s="190"/>
      <c r="I5070" s="192"/>
    </row>
    <row r="5071" spans="1:9" ht="15">
      <c r="A5071" s="190"/>
      <c r="I5071" s="192"/>
    </row>
    <row r="5072" spans="1:9" ht="15">
      <c r="A5072" s="190"/>
      <c r="I5072" s="192"/>
    </row>
    <row r="5073" spans="1:9" ht="15">
      <c r="A5073" s="190"/>
      <c r="I5073" s="192"/>
    </row>
    <row r="5074" spans="1:9" ht="15">
      <c r="A5074" s="190"/>
      <c r="I5074" s="192"/>
    </row>
    <row r="5075" spans="1:9" ht="15">
      <c r="A5075" s="190"/>
      <c r="I5075" s="192"/>
    </row>
    <row r="5076" spans="1:9" ht="15">
      <c r="A5076" s="190"/>
      <c r="I5076" s="192"/>
    </row>
    <row r="5077" spans="1:9" ht="15">
      <c r="A5077" s="190"/>
      <c r="I5077" s="192"/>
    </row>
    <row r="5078" spans="1:9" ht="15">
      <c r="A5078" s="190"/>
      <c r="I5078" s="192"/>
    </row>
    <row r="5079" spans="1:9" ht="15">
      <c r="A5079" s="190"/>
      <c r="I5079" s="192"/>
    </row>
    <row r="5080" spans="1:9" ht="15">
      <c r="A5080" s="190"/>
      <c r="I5080" s="192"/>
    </row>
    <row r="5081" spans="1:9" ht="15">
      <c r="A5081" s="190"/>
      <c r="I5081" s="192"/>
    </row>
    <row r="5082" spans="1:9" ht="15">
      <c r="A5082" s="190"/>
      <c r="I5082" s="192"/>
    </row>
    <row r="5083" spans="1:9" ht="15">
      <c r="A5083" s="190"/>
      <c r="I5083" s="192"/>
    </row>
    <row r="5084" spans="1:9" ht="15">
      <c r="A5084" s="190"/>
      <c r="I5084" s="192"/>
    </row>
    <row r="5085" spans="1:9" ht="15">
      <c r="A5085" s="190"/>
      <c r="I5085" s="192"/>
    </row>
    <row r="5086" spans="1:9" ht="15">
      <c r="A5086" s="190"/>
      <c r="I5086" s="192"/>
    </row>
    <row r="5087" spans="1:9" ht="15">
      <c r="A5087" s="190"/>
      <c r="I5087" s="192"/>
    </row>
    <row r="5088" spans="1:9" ht="15">
      <c r="A5088" s="190"/>
      <c r="I5088" s="192"/>
    </row>
    <row r="5089" spans="1:9" ht="15">
      <c r="A5089" s="190"/>
      <c r="I5089" s="192"/>
    </row>
    <row r="5090" spans="1:9" ht="15">
      <c r="A5090" s="190"/>
      <c r="I5090" s="192"/>
    </row>
    <row r="5091" spans="1:9" ht="15">
      <c r="A5091" s="190"/>
      <c r="I5091" s="192"/>
    </row>
    <row r="5092" spans="1:9" ht="15">
      <c r="A5092" s="190"/>
      <c r="I5092" s="192"/>
    </row>
    <row r="5093" spans="1:9" ht="15">
      <c r="A5093" s="190"/>
      <c r="I5093" s="192"/>
    </row>
    <row r="5094" spans="1:9" ht="15">
      <c r="A5094" s="190"/>
      <c r="I5094" s="192"/>
    </row>
    <row r="5095" spans="1:9" ht="15">
      <c r="A5095" s="190"/>
      <c r="I5095" s="192"/>
    </row>
    <row r="5096" spans="1:9" ht="15">
      <c r="A5096" s="190"/>
      <c r="I5096" s="192"/>
    </row>
    <row r="5097" spans="1:9" ht="15">
      <c r="A5097" s="190"/>
      <c r="I5097" s="192"/>
    </row>
    <row r="5098" spans="1:9" ht="15">
      <c r="A5098" s="190"/>
      <c r="I5098" s="192"/>
    </row>
    <row r="5099" spans="1:9" ht="15">
      <c r="A5099" s="190"/>
      <c r="I5099" s="192"/>
    </row>
    <row r="5100" spans="1:9" ht="15">
      <c r="A5100" s="190"/>
      <c r="I5100" s="192"/>
    </row>
    <row r="5101" spans="1:9" ht="15">
      <c r="A5101" s="190"/>
      <c r="I5101" s="192"/>
    </row>
    <row r="5102" spans="1:9" ht="15">
      <c r="A5102" s="190"/>
      <c r="I5102" s="192"/>
    </row>
    <row r="5103" spans="1:9" ht="15">
      <c r="A5103" s="190"/>
      <c r="I5103" s="192"/>
    </row>
    <row r="5104" spans="1:9" ht="15">
      <c r="A5104" s="190"/>
      <c r="I5104" s="192"/>
    </row>
    <row r="5105" spans="1:9" ht="15">
      <c r="A5105" s="190"/>
      <c r="I5105" s="192"/>
    </row>
    <row r="5106" spans="1:9" ht="15">
      <c r="A5106" s="190"/>
      <c r="I5106" s="192"/>
    </row>
    <row r="5107" spans="1:9" ht="15">
      <c r="A5107" s="190"/>
      <c r="I5107" s="192"/>
    </row>
    <row r="5108" spans="1:9" ht="15">
      <c r="A5108" s="190"/>
      <c r="I5108" s="192"/>
    </row>
    <row r="5109" spans="1:9" ht="15">
      <c r="A5109" s="190"/>
      <c r="I5109" s="192"/>
    </row>
    <row r="5110" spans="1:9" ht="15">
      <c r="A5110" s="190"/>
      <c r="I5110" s="192"/>
    </row>
    <row r="5111" spans="1:9" ht="15">
      <c r="A5111" s="190"/>
      <c r="I5111" s="192"/>
    </row>
    <row r="5112" spans="1:9" ht="15">
      <c r="A5112" s="190"/>
      <c r="I5112" s="192"/>
    </row>
    <row r="5113" spans="1:9" ht="15">
      <c r="A5113" s="190"/>
      <c r="I5113" s="192"/>
    </row>
    <row r="5114" spans="1:9" ht="15">
      <c r="A5114" s="190"/>
      <c r="I5114" s="192"/>
    </row>
    <row r="5115" spans="1:9" ht="15">
      <c r="A5115" s="190"/>
      <c r="I5115" s="192"/>
    </row>
    <row r="5116" spans="1:9" ht="15">
      <c r="A5116" s="190"/>
      <c r="I5116" s="192"/>
    </row>
    <row r="5117" spans="1:9" ht="15">
      <c r="A5117" s="190"/>
      <c r="I5117" s="192"/>
    </row>
    <row r="5118" spans="1:9" ht="15">
      <c r="A5118" s="190"/>
      <c r="I5118" s="192"/>
    </row>
    <row r="5119" spans="1:9" ht="15">
      <c r="A5119" s="190"/>
      <c r="I5119" s="192"/>
    </row>
    <row r="5120" spans="1:9" ht="15">
      <c r="A5120" s="190"/>
      <c r="I5120" s="192"/>
    </row>
    <row r="5121" spans="1:9" ht="15">
      <c r="A5121" s="190"/>
      <c r="I5121" s="192"/>
    </row>
    <row r="5122" spans="1:9" ht="15">
      <c r="A5122" s="190"/>
      <c r="I5122" s="192"/>
    </row>
    <row r="5123" spans="1:9" ht="15">
      <c r="A5123" s="190"/>
      <c r="I5123" s="192"/>
    </row>
    <row r="5124" spans="1:9" ht="15">
      <c r="A5124" s="190"/>
      <c r="I5124" s="192"/>
    </row>
    <row r="5125" spans="1:9" ht="15">
      <c r="A5125" s="190"/>
      <c r="I5125" s="192"/>
    </row>
    <row r="5126" spans="1:9" ht="15">
      <c r="A5126" s="190"/>
      <c r="I5126" s="192"/>
    </row>
    <row r="5127" spans="1:9" ht="15">
      <c r="A5127" s="190"/>
      <c r="I5127" s="192"/>
    </row>
    <row r="5128" spans="1:9" ht="15">
      <c r="A5128" s="190"/>
      <c r="I5128" s="192"/>
    </row>
    <row r="5129" spans="1:9" ht="15">
      <c r="A5129" s="190"/>
      <c r="I5129" s="192"/>
    </row>
    <row r="5130" spans="1:9" ht="15">
      <c r="A5130" s="190"/>
      <c r="I5130" s="192"/>
    </row>
    <row r="5131" spans="1:9" ht="15">
      <c r="A5131" s="190"/>
      <c r="I5131" s="192"/>
    </row>
    <row r="5132" spans="1:9" ht="15">
      <c r="A5132" s="190"/>
      <c r="I5132" s="192"/>
    </row>
    <row r="5133" spans="1:9" ht="15">
      <c r="A5133" s="190"/>
      <c r="I5133" s="192"/>
    </row>
    <row r="5134" spans="1:9" ht="15">
      <c r="A5134" s="190"/>
      <c r="I5134" s="192"/>
    </row>
    <row r="5135" spans="1:9" ht="15">
      <c r="A5135" s="190"/>
      <c r="I5135" s="192"/>
    </row>
    <row r="5136" spans="1:9" ht="15">
      <c r="A5136" s="190"/>
      <c r="I5136" s="192"/>
    </row>
    <row r="5137" spans="1:9" ht="15">
      <c r="A5137" s="190"/>
      <c r="I5137" s="192"/>
    </row>
    <row r="5138" spans="1:9" ht="15">
      <c r="A5138" s="190"/>
      <c r="I5138" s="192"/>
    </row>
    <row r="5139" spans="1:9" ht="15">
      <c r="A5139" s="190"/>
      <c r="I5139" s="192"/>
    </row>
    <row r="5140" spans="1:9" ht="15">
      <c r="A5140" s="190"/>
      <c r="I5140" s="192"/>
    </row>
    <row r="5141" spans="1:9" ht="15">
      <c r="A5141" s="190"/>
      <c r="I5141" s="192"/>
    </row>
    <row r="5142" spans="1:9" ht="15">
      <c r="A5142" s="190"/>
      <c r="I5142" s="192"/>
    </row>
    <row r="5143" spans="1:9" ht="15">
      <c r="A5143" s="190"/>
      <c r="I5143" s="192"/>
    </row>
    <row r="5144" spans="1:9" ht="15">
      <c r="A5144" s="190"/>
      <c r="I5144" s="192"/>
    </row>
    <row r="5145" spans="1:9" ht="15">
      <c r="A5145" s="190"/>
      <c r="I5145" s="192"/>
    </row>
    <row r="5146" spans="1:9" ht="15">
      <c r="A5146" s="190"/>
      <c r="I5146" s="192"/>
    </row>
    <row r="5147" spans="1:9" ht="15">
      <c r="A5147" s="190"/>
      <c r="I5147" s="192"/>
    </row>
    <row r="5148" spans="1:9" ht="15">
      <c r="A5148" s="190"/>
      <c r="I5148" s="192"/>
    </row>
    <row r="5149" spans="1:9" ht="15">
      <c r="A5149" s="190"/>
      <c r="I5149" s="192"/>
    </row>
    <row r="5150" spans="1:9" ht="15">
      <c r="A5150" s="190"/>
      <c r="I5150" s="192"/>
    </row>
    <row r="5151" spans="1:9" ht="15">
      <c r="A5151" s="190"/>
      <c r="I5151" s="192"/>
    </row>
    <row r="5152" spans="1:9" ht="15">
      <c r="A5152" s="190"/>
      <c r="I5152" s="192"/>
    </row>
    <row r="5153" spans="1:9" ht="15">
      <c r="A5153" s="190"/>
      <c r="I5153" s="192"/>
    </row>
    <row r="5154" spans="1:9" ht="15">
      <c r="A5154" s="190"/>
      <c r="I5154" s="192"/>
    </row>
    <row r="5155" spans="1:9" ht="15">
      <c r="A5155" s="190"/>
      <c r="I5155" s="192"/>
    </row>
    <row r="5156" spans="1:9" ht="15">
      <c r="A5156" s="190"/>
      <c r="I5156" s="192"/>
    </row>
    <row r="5157" spans="1:9" ht="15">
      <c r="A5157" s="190"/>
      <c r="I5157" s="192"/>
    </row>
    <row r="5158" spans="1:9" ht="15">
      <c r="A5158" s="190"/>
      <c r="I5158" s="192"/>
    </row>
    <row r="5159" spans="1:9" ht="15">
      <c r="A5159" s="190"/>
      <c r="I5159" s="192"/>
    </row>
    <row r="5160" spans="1:9" ht="15">
      <c r="A5160" s="190"/>
      <c r="I5160" s="192"/>
    </row>
    <row r="5161" spans="1:9" ht="15">
      <c r="A5161" s="190"/>
      <c r="I5161" s="192"/>
    </row>
    <row r="5162" spans="1:9" ht="15">
      <c r="A5162" s="190"/>
      <c r="I5162" s="192"/>
    </row>
    <row r="5163" spans="1:9" ht="15">
      <c r="A5163" s="190"/>
      <c r="I5163" s="192"/>
    </row>
    <row r="5164" spans="1:9" ht="15">
      <c r="A5164" s="190"/>
      <c r="I5164" s="192"/>
    </row>
    <row r="5165" spans="1:9" ht="15">
      <c r="A5165" s="190"/>
      <c r="I5165" s="192"/>
    </row>
    <row r="5166" spans="1:9" ht="15">
      <c r="A5166" s="190"/>
      <c r="I5166" s="192"/>
    </row>
    <row r="5167" spans="1:9" ht="15">
      <c r="A5167" s="190"/>
      <c r="I5167" s="192"/>
    </row>
    <row r="5168" spans="1:9" ht="15">
      <c r="A5168" s="190"/>
      <c r="I5168" s="192"/>
    </row>
    <row r="5169" spans="1:9" ht="15">
      <c r="A5169" s="190"/>
      <c r="I5169" s="192"/>
    </row>
    <row r="5170" spans="1:9" ht="15">
      <c r="A5170" s="190"/>
      <c r="I5170" s="192"/>
    </row>
    <row r="5171" spans="1:9" ht="15">
      <c r="A5171" s="190"/>
      <c r="I5171" s="192"/>
    </row>
    <row r="5172" spans="1:9" ht="15">
      <c r="A5172" s="190"/>
      <c r="I5172" s="192"/>
    </row>
    <row r="5173" spans="1:9" ht="15">
      <c r="A5173" s="190"/>
      <c r="I5173" s="192"/>
    </row>
    <row r="5174" spans="1:9" ht="15">
      <c r="A5174" s="190"/>
      <c r="I5174" s="192"/>
    </row>
    <row r="5175" spans="1:9" ht="15">
      <c r="A5175" s="190"/>
      <c r="I5175" s="192"/>
    </row>
    <row r="5176" spans="1:9" ht="15">
      <c r="A5176" s="190"/>
      <c r="I5176" s="192"/>
    </row>
    <row r="5177" spans="1:9" ht="15">
      <c r="A5177" s="190"/>
      <c r="I5177" s="192"/>
    </row>
    <row r="5178" spans="1:9" ht="15">
      <c r="A5178" s="190"/>
      <c r="I5178" s="192"/>
    </row>
    <row r="5179" spans="1:9" ht="15">
      <c r="A5179" s="190"/>
      <c r="I5179" s="192"/>
    </row>
    <row r="5180" spans="1:9" ht="15">
      <c r="A5180" s="190"/>
      <c r="I5180" s="192"/>
    </row>
    <row r="5181" spans="1:9" ht="15">
      <c r="A5181" s="190"/>
      <c r="I5181" s="192"/>
    </row>
    <row r="5182" spans="1:9" ht="15">
      <c r="A5182" s="190"/>
      <c r="I5182" s="192"/>
    </row>
    <row r="5183" spans="1:9" ht="15">
      <c r="A5183" s="190"/>
      <c r="I5183" s="192"/>
    </row>
    <row r="5184" spans="1:9" ht="15">
      <c r="A5184" s="190"/>
      <c r="I5184" s="192"/>
    </row>
    <row r="5185" spans="1:9" ht="15">
      <c r="A5185" s="190"/>
      <c r="I5185" s="192"/>
    </row>
    <row r="5186" spans="1:9" ht="15">
      <c r="A5186" s="190"/>
      <c r="I5186" s="192"/>
    </row>
    <row r="5187" spans="1:9" ht="15">
      <c r="A5187" s="190"/>
      <c r="I5187" s="192"/>
    </row>
    <row r="5188" spans="1:9" ht="15">
      <c r="A5188" s="190"/>
      <c r="I5188" s="192"/>
    </row>
    <row r="5189" spans="1:9" ht="15">
      <c r="A5189" s="190"/>
      <c r="I5189" s="192"/>
    </row>
    <row r="5190" spans="1:9" ht="15">
      <c r="A5190" s="190"/>
      <c r="I5190" s="192"/>
    </row>
    <row r="5191" spans="1:9" ht="15">
      <c r="A5191" s="190"/>
      <c r="I5191" s="192"/>
    </row>
    <row r="5192" spans="1:9" ht="15">
      <c r="A5192" s="190"/>
      <c r="I5192" s="192"/>
    </row>
    <row r="5193" spans="1:9" ht="15">
      <c r="A5193" s="190"/>
      <c r="I5193" s="192"/>
    </row>
    <row r="5194" spans="1:9" ht="15">
      <c r="A5194" s="190"/>
      <c r="I5194" s="192"/>
    </row>
    <row r="5195" spans="1:9" ht="15">
      <c r="A5195" s="190"/>
      <c r="I5195" s="192"/>
    </row>
    <row r="5196" spans="1:9" ht="15">
      <c r="A5196" s="190"/>
      <c r="I5196" s="192"/>
    </row>
    <row r="5197" spans="1:9" ht="15">
      <c r="A5197" s="190"/>
      <c r="I5197" s="192"/>
    </row>
    <row r="5198" spans="1:9" ht="15">
      <c r="A5198" s="190"/>
      <c r="I5198" s="192"/>
    </row>
    <row r="5199" spans="1:9" ht="15">
      <c r="A5199" s="190"/>
      <c r="I5199" s="192"/>
    </row>
    <row r="5200" spans="1:9" ht="15">
      <c r="A5200" s="190"/>
      <c r="I5200" s="192"/>
    </row>
    <row r="5201" spans="1:9" ht="15">
      <c r="A5201" s="190"/>
      <c r="I5201" s="192"/>
    </row>
    <row r="5202" spans="1:9" ht="15">
      <c r="A5202" s="190"/>
      <c r="I5202" s="192"/>
    </row>
    <row r="5203" spans="1:9" ht="15">
      <c r="A5203" s="190"/>
      <c r="I5203" s="192"/>
    </row>
    <row r="5204" spans="1:9" ht="15">
      <c r="A5204" s="190"/>
      <c r="I5204" s="192"/>
    </row>
    <row r="5205" spans="1:9" ht="15">
      <c r="A5205" s="190"/>
      <c r="I5205" s="192"/>
    </row>
    <row r="5206" spans="1:9" ht="15">
      <c r="A5206" s="190"/>
      <c r="I5206" s="192"/>
    </row>
    <row r="5207" spans="1:9" ht="15">
      <c r="A5207" s="190"/>
      <c r="I5207" s="192"/>
    </row>
    <row r="5208" spans="1:9" ht="15">
      <c r="A5208" s="190"/>
      <c r="I5208" s="192"/>
    </row>
    <row r="5209" spans="1:9" ht="15">
      <c r="A5209" s="190"/>
      <c r="I5209" s="192"/>
    </row>
    <row r="5210" spans="1:9" ht="15">
      <c r="A5210" s="190"/>
      <c r="I5210" s="192"/>
    </row>
    <row r="5211" spans="1:9" ht="15">
      <c r="A5211" s="190"/>
      <c r="I5211" s="192"/>
    </row>
    <row r="5212" spans="1:9" ht="15">
      <c r="A5212" s="190"/>
      <c r="I5212" s="192"/>
    </row>
    <row r="5213" spans="1:9" ht="15">
      <c r="A5213" s="190"/>
      <c r="I5213" s="192"/>
    </row>
    <row r="5214" spans="1:9" ht="15">
      <c r="A5214" s="190"/>
      <c r="I5214" s="192"/>
    </row>
    <row r="5215" spans="1:9" ht="15">
      <c r="A5215" s="190"/>
      <c r="I5215" s="192"/>
    </row>
    <row r="5216" spans="1:9" ht="15">
      <c r="A5216" s="190"/>
      <c r="I5216" s="192"/>
    </row>
    <row r="5217" spans="1:9" ht="15">
      <c r="A5217" s="190"/>
      <c r="I5217" s="192"/>
    </row>
    <row r="5218" spans="1:9" ht="15">
      <c r="A5218" s="190"/>
      <c r="I5218" s="192"/>
    </row>
    <row r="5219" spans="1:9" ht="15">
      <c r="A5219" s="190"/>
      <c r="I5219" s="192"/>
    </row>
    <row r="5220" spans="1:9" ht="15">
      <c r="A5220" s="190"/>
      <c r="I5220" s="192"/>
    </row>
    <row r="5221" spans="1:9" ht="15">
      <c r="A5221" s="190"/>
      <c r="I5221" s="192"/>
    </row>
    <row r="5222" spans="1:9" ht="15">
      <c r="A5222" s="190"/>
      <c r="I5222" s="192"/>
    </row>
    <row r="5223" spans="1:9" ht="15">
      <c r="A5223" s="190"/>
      <c r="I5223" s="192"/>
    </row>
    <row r="5224" spans="1:9" ht="15">
      <c r="A5224" s="190"/>
      <c r="I5224" s="192"/>
    </row>
    <row r="5225" spans="1:9" ht="15">
      <c r="A5225" s="190"/>
      <c r="I5225" s="192"/>
    </row>
    <row r="5226" spans="1:9" ht="15">
      <c r="A5226" s="190"/>
      <c r="I5226" s="192"/>
    </row>
    <row r="5227" spans="1:9" ht="15">
      <c r="A5227" s="190"/>
      <c r="I5227" s="192"/>
    </row>
    <row r="5228" spans="1:9" ht="15">
      <c r="A5228" s="190"/>
      <c r="I5228" s="192"/>
    </row>
    <row r="5229" spans="1:9" ht="15">
      <c r="A5229" s="190"/>
      <c r="I5229" s="192"/>
    </row>
    <row r="5230" spans="1:9" ht="15">
      <c r="A5230" s="190"/>
      <c r="I5230" s="192"/>
    </row>
    <row r="5231" spans="1:9" ht="15">
      <c r="A5231" s="190"/>
      <c r="I5231" s="192"/>
    </row>
    <row r="5232" spans="1:9" ht="15">
      <c r="A5232" s="190"/>
      <c r="I5232" s="192"/>
    </row>
    <row r="5233" spans="1:9" ht="15">
      <c r="A5233" s="190"/>
      <c r="I5233" s="192"/>
    </row>
    <row r="5234" spans="1:9" ht="15">
      <c r="A5234" s="190"/>
      <c r="I5234" s="192"/>
    </row>
    <row r="5235" spans="1:9" ht="15">
      <c r="A5235" s="190"/>
      <c r="I5235" s="192"/>
    </row>
    <row r="5236" spans="1:9" ht="15">
      <c r="A5236" s="190"/>
      <c r="I5236" s="192"/>
    </row>
    <row r="5237" spans="1:9" ht="15">
      <c r="A5237" s="190"/>
      <c r="I5237" s="192"/>
    </row>
    <row r="5238" spans="1:9" ht="15">
      <c r="A5238" s="190"/>
      <c r="I5238" s="192"/>
    </row>
    <row r="5239" spans="1:9" ht="15">
      <c r="A5239" s="190"/>
      <c r="I5239" s="192"/>
    </row>
    <row r="5240" spans="1:9" ht="15">
      <c r="A5240" s="190"/>
      <c r="I5240" s="192"/>
    </row>
    <row r="5241" spans="1:9" ht="15">
      <c r="A5241" s="190"/>
      <c r="I5241" s="192"/>
    </row>
    <row r="5242" spans="1:9" ht="15">
      <c r="A5242" s="190"/>
      <c r="I5242" s="192"/>
    </row>
    <row r="5243" spans="1:9" ht="15">
      <c r="A5243" s="190"/>
      <c r="I5243" s="192"/>
    </row>
    <row r="5244" spans="1:9" ht="15">
      <c r="A5244" s="190"/>
      <c r="I5244" s="192"/>
    </row>
    <row r="5245" spans="1:9" ht="15">
      <c r="A5245" s="190"/>
      <c r="I5245" s="192"/>
    </row>
    <row r="5246" spans="1:9" ht="15">
      <c r="A5246" s="190"/>
      <c r="I5246" s="192"/>
    </row>
    <row r="5247" spans="1:9" ht="15">
      <c r="A5247" s="190"/>
      <c r="I5247" s="192"/>
    </row>
    <row r="5248" spans="1:9" ht="15">
      <c r="A5248" s="190"/>
      <c r="I5248" s="192"/>
    </row>
    <row r="5249" spans="1:9" ht="15">
      <c r="A5249" s="190"/>
      <c r="I5249" s="192"/>
    </row>
    <row r="5250" spans="1:9" ht="15">
      <c r="A5250" s="190"/>
      <c r="I5250" s="192"/>
    </row>
    <row r="5251" spans="1:9" ht="15">
      <c r="A5251" s="190"/>
      <c r="I5251" s="192"/>
    </row>
    <row r="5252" spans="1:9" ht="15">
      <c r="A5252" s="190"/>
      <c r="I5252" s="192"/>
    </row>
    <row r="5253" spans="1:9" ht="15">
      <c r="A5253" s="190"/>
      <c r="I5253" s="192"/>
    </row>
    <row r="5254" spans="1:9" ht="15">
      <c r="A5254" s="190"/>
      <c r="I5254" s="192"/>
    </row>
    <row r="5255" spans="1:9" ht="15">
      <c r="A5255" s="190"/>
      <c r="I5255" s="192"/>
    </row>
    <row r="5256" spans="1:9" ht="15">
      <c r="A5256" s="190"/>
      <c r="I5256" s="192"/>
    </row>
    <row r="5257" spans="1:9" ht="15">
      <c r="A5257" s="190"/>
      <c r="I5257" s="192"/>
    </row>
    <row r="5258" spans="1:9" ht="15">
      <c r="A5258" s="190"/>
      <c r="I5258" s="192"/>
    </row>
    <row r="5259" spans="1:9" ht="15">
      <c r="A5259" s="190"/>
      <c r="I5259" s="192"/>
    </row>
    <row r="5260" spans="1:9" ht="15">
      <c r="A5260" s="190"/>
      <c r="I5260" s="192"/>
    </row>
    <row r="5261" spans="1:9" ht="15">
      <c r="A5261" s="190"/>
      <c r="I5261" s="192"/>
    </row>
    <row r="5262" spans="1:9" ht="15">
      <c r="A5262" s="190"/>
      <c r="I5262" s="192"/>
    </row>
    <row r="5263" spans="1:9" ht="15">
      <c r="A5263" s="190"/>
      <c r="I5263" s="192"/>
    </row>
    <row r="5264" spans="1:9" ht="15">
      <c r="A5264" s="190"/>
      <c r="I5264" s="192"/>
    </row>
    <row r="5265" spans="1:9" ht="15">
      <c r="A5265" s="190"/>
      <c r="I5265" s="192"/>
    </row>
    <row r="5266" spans="1:9" ht="15">
      <c r="A5266" s="190"/>
      <c r="I5266" s="192"/>
    </row>
    <row r="5267" spans="1:9" ht="15">
      <c r="A5267" s="190"/>
      <c r="I5267" s="192"/>
    </row>
    <row r="5268" spans="1:9" ht="15">
      <c r="A5268" s="190"/>
      <c r="I5268" s="192"/>
    </row>
    <row r="5269" spans="1:9" ht="15">
      <c r="A5269" s="190"/>
      <c r="I5269" s="192"/>
    </row>
    <row r="5270" spans="1:9" ht="15">
      <c r="A5270" s="190"/>
      <c r="I5270" s="192"/>
    </row>
    <row r="5271" spans="1:9" ht="15">
      <c r="A5271" s="190"/>
      <c r="I5271" s="192"/>
    </row>
    <row r="5272" spans="1:9" ht="15">
      <c r="A5272" s="190"/>
      <c r="I5272" s="192"/>
    </row>
    <row r="5273" spans="1:9" ht="15">
      <c r="A5273" s="190"/>
      <c r="I5273" s="192"/>
    </row>
    <row r="5274" spans="1:9" ht="15">
      <c r="A5274" s="190"/>
      <c r="I5274" s="192"/>
    </row>
    <row r="5275" spans="1:9" ht="15">
      <c r="A5275" s="190"/>
      <c r="I5275" s="192"/>
    </row>
    <row r="5276" spans="1:9" ht="15">
      <c r="A5276" s="190"/>
      <c r="I5276" s="192"/>
    </row>
    <row r="5277" spans="1:9" ht="15">
      <c r="A5277" s="190"/>
      <c r="I5277" s="192"/>
    </row>
    <row r="5278" spans="1:9" ht="15">
      <c r="A5278" s="190"/>
      <c r="I5278" s="192"/>
    </row>
    <row r="5279" spans="1:9" ht="15">
      <c r="A5279" s="190"/>
      <c r="I5279" s="192"/>
    </row>
    <row r="5280" spans="1:9" ht="15">
      <c r="A5280" s="190"/>
      <c r="I5280" s="192"/>
    </row>
    <row r="5281" spans="1:9" ht="15">
      <c r="A5281" s="190"/>
      <c r="I5281" s="192"/>
    </row>
    <row r="5282" spans="1:9" ht="15">
      <c r="A5282" s="190"/>
      <c r="I5282" s="192"/>
    </row>
    <row r="5283" spans="1:9" ht="15">
      <c r="A5283" s="190"/>
      <c r="I5283" s="192"/>
    </row>
    <row r="5284" spans="1:9" ht="15">
      <c r="A5284" s="190"/>
      <c r="I5284" s="192"/>
    </row>
    <row r="5285" spans="1:9" ht="15">
      <c r="A5285" s="190"/>
      <c r="I5285" s="192"/>
    </row>
    <row r="5286" spans="1:9" ht="15">
      <c r="A5286" s="190"/>
      <c r="I5286" s="192"/>
    </row>
    <row r="5287" spans="1:9" ht="15">
      <c r="A5287" s="190"/>
      <c r="I5287" s="192"/>
    </row>
    <row r="5288" spans="1:9" ht="15">
      <c r="A5288" s="190"/>
      <c r="I5288" s="192"/>
    </row>
    <row r="5289" spans="1:9" ht="15">
      <c r="A5289" s="190"/>
      <c r="I5289" s="192"/>
    </row>
    <row r="5290" spans="1:9" ht="15">
      <c r="A5290" s="190"/>
      <c r="I5290" s="192"/>
    </row>
    <row r="5291" spans="1:9" ht="15">
      <c r="A5291" s="190"/>
      <c r="I5291" s="192"/>
    </row>
    <row r="5292" spans="1:9" ht="15">
      <c r="A5292" s="190"/>
      <c r="I5292" s="192"/>
    </row>
    <row r="5293" spans="1:9" ht="15">
      <c r="A5293" s="190"/>
      <c r="I5293" s="192"/>
    </row>
    <row r="5294" spans="1:9" ht="15">
      <c r="A5294" s="190"/>
      <c r="I5294" s="192"/>
    </row>
    <row r="5295" spans="1:9" ht="15">
      <c r="A5295" s="190"/>
      <c r="I5295" s="192"/>
    </row>
    <row r="5296" spans="1:9" ht="15">
      <c r="A5296" s="190"/>
      <c r="I5296" s="192"/>
    </row>
    <row r="5297" spans="1:9" ht="15">
      <c r="A5297" s="190"/>
      <c r="I5297" s="192"/>
    </row>
    <row r="5298" spans="1:9" ht="15">
      <c r="A5298" s="190"/>
      <c r="I5298" s="192"/>
    </row>
    <row r="5299" spans="1:9" ht="15">
      <c r="A5299" s="190"/>
      <c r="I5299" s="192"/>
    </row>
    <row r="5300" spans="1:9" ht="15">
      <c r="A5300" s="190"/>
      <c r="I5300" s="192"/>
    </row>
    <row r="5301" spans="1:9" ht="15">
      <c r="A5301" s="190"/>
      <c r="I5301" s="192"/>
    </row>
    <row r="5302" spans="1:9" ht="15">
      <c r="A5302" s="190"/>
      <c r="I5302" s="192"/>
    </row>
    <row r="5303" spans="1:9" ht="15">
      <c r="A5303" s="190"/>
      <c r="I5303" s="192"/>
    </row>
    <row r="5304" spans="1:9" ht="15">
      <c r="A5304" s="190"/>
      <c r="I5304" s="192"/>
    </row>
    <row r="5305" spans="1:9" ht="15">
      <c r="A5305" s="190"/>
      <c r="I5305" s="192"/>
    </row>
    <row r="5306" spans="1:9" ht="15">
      <c r="A5306" s="190"/>
      <c r="I5306" s="192"/>
    </row>
    <row r="5307" spans="1:9" ht="15">
      <c r="A5307" s="190"/>
      <c r="I5307" s="192"/>
    </row>
    <row r="5308" spans="1:9" ht="15">
      <c r="A5308" s="190"/>
      <c r="I5308" s="192"/>
    </row>
    <row r="5309" spans="1:9" ht="15">
      <c r="A5309" s="190"/>
      <c r="I5309" s="192"/>
    </row>
    <row r="5310" spans="1:9" ht="15">
      <c r="A5310" s="190"/>
      <c r="I5310" s="192"/>
    </row>
    <row r="5311" spans="1:9" ht="15">
      <c r="A5311" s="190"/>
      <c r="I5311" s="192"/>
    </row>
    <row r="5312" spans="1:9" ht="15">
      <c r="A5312" s="190"/>
      <c r="I5312" s="192"/>
    </row>
    <row r="5313" spans="1:9" ht="15">
      <c r="A5313" s="190"/>
      <c r="I5313" s="192"/>
    </row>
    <row r="5314" spans="1:9" ht="15">
      <c r="A5314" s="190"/>
      <c r="I5314" s="192"/>
    </row>
    <row r="5315" spans="1:9" ht="15">
      <c r="A5315" s="190"/>
      <c r="I5315" s="192"/>
    </row>
    <row r="5316" spans="1:9" ht="15">
      <c r="A5316" s="190"/>
      <c r="I5316" s="192"/>
    </row>
    <row r="5317" spans="1:9" ht="15">
      <c r="A5317" s="190"/>
      <c r="I5317" s="192"/>
    </row>
    <row r="5318" spans="1:9" ht="15">
      <c r="A5318" s="190"/>
      <c r="I5318" s="192"/>
    </row>
    <row r="5319" spans="1:9" ht="15">
      <c r="A5319" s="190"/>
      <c r="I5319" s="192"/>
    </row>
    <row r="5320" spans="1:9" ht="15">
      <c r="A5320" s="190"/>
      <c r="I5320" s="192"/>
    </row>
    <row r="5321" spans="1:9" ht="15">
      <c r="A5321" s="190"/>
      <c r="I5321" s="192"/>
    </row>
    <row r="5322" spans="1:9" ht="15">
      <c r="A5322" s="190"/>
      <c r="I5322" s="192"/>
    </row>
    <row r="5323" spans="1:9" ht="15">
      <c r="A5323" s="190"/>
      <c r="I5323" s="192"/>
    </row>
    <row r="5324" spans="1:9" ht="15">
      <c r="A5324" s="190"/>
      <c r="I5324" s="192"/>
    </row>
    <row r="5325" spans="1:9" ht="15">
      <c r="A5325" s="190"/>
      <c r="I5325" s="192"/>
    </row>
    <row r="5326" spans="1:9" ht="15">
      <c r="A5326" s="190"/>
      <c r="I5326" s="192"/>
    </row>
    <row r="5327" spans="1:9" ht="15">
      <c r="A5327" s="190"/>
      <c r="I5327" s="192"/>
    </row>
    <row r="5328" spans="1:9" ht="15">
      <c r="A5328" s="190"/>
      <c r="I5328" s="192"/>
    </row>
    <row r="5329" spans="1:9" ht="15">
      <c r="A5329" s="190"/>
      <c r="I5329" s="192"/>
    </row>
    <row r="5330" spans="1:9" ht="15">
      <c r="A5330" s="190"/>
      <c r="I5330" s="192"/>
    </row>
    <row r="5331" spans="1:9" ht="15">
      <c r="A5331" s="190"/>
      <c r="I5331" s="192"/>
    </row>
    <row r="5332" spans="1:9" ht="15">
      <c r="A5332" s="190"/>
      <c r="I5332" s="192"/>
    </row>
    <row r="5333" spans="1:9" ht="15">
      <c r="A5333" s="190"/>
      <c r="I5333" s="192"/>
    </row>
    <row r="5334" spans="1:9" ht="15">
      <c r="A5334" s="190"/>
      <c r="I5334" s="192"/>
    </row>
    <row r="5335" spans="1:9" ht="15">
      <c r="A5335" s="190"/>
      <c r="I5335" s="192"/>
    </row>
    <row r="5336" spans="1:9" ht="15">
      <c r="A5336" s="190"/>
      <c r="I5336" s="192"/>
    </row>
    <row r="5337" spans="1:9" ht="15">
      <c r="A5337" s="190"/>
      <c r="I5337" s="192"/>
    </row>
    <row r="5338" spans="1:9" ht="15">
      <c r="A5338" s="190"/>
      <c r="I5338" s="192"/>
    </row>
    <row r="5339" spans="1:9" ht="15">
      <c r="A5339" s="190"/>
      <c r="I5339" s="192"/>
    </row>
    <row r="5340" spans="1:9" ht="15">
      <c r="A5340" s="190"/>
      <c r="I5340" s="192"/>
    </row>
    <row r="5341" spans="1:9" ht="15">
      <c r="A5341" s="190"/>
      <c r="I5341" s="192"/>
    </row>
    <row r="5342" spans="1:9" ht="15">
      <c r="A5342" s="190"/>
      <c r="I5342" s="192"/>
    </row>
    <row r="5343" spans="1:9" ht="15">
      <c r="A5343" s="190"/>
      <c r="I5343" s="192"/>
    </row>
    <row r="5344" spans="1:9" ht="15">
      <c r="A5344" s="190"/>
      <c r="I5344" s="192"/>
    </row>
    <row r="5345" spans="1:9" ht="15">
      <c r="A5345" s="190"/>
      <c r="I5345" s="192"/>
    </row>
    <row r="5346" spans="1:9" ht="15">
      <c r="A5346" s="190"/>
      <c r="I5346" s="192"/>
    </row>
    <row r="5347" spans="1:9" ht="15">
      <c r="A5347" s="190"/>
      <c r="I5347" s="192"/>
    </row>
    <row r="5348" spans="1:9" ht="15">
      <c r="A5348" s="190"/>
      <c r="I5348" s="192"/>
    </row>
    <row r="5349" spans="1:9" ht="15">
      <c r="A5349" s="190"/>
      <c r="I5349" s="192"/>
    </row>
    <row r="5350" spans="1:9" ht="15">
      <c r="A5350" s="190"/>
      <c r="I5350" s="192"/>
    </row>
    <row r="5351" spans="1:9" ht="15">
      <c r="A5351" s="190"/>
      <c r="I5351" s="192"/>
    </row>
    <row r="5352" spans="1:9" ht="15">
      <c r="A5352" s="190"/>
      <c r="I5352" s="192"/>
    </row>
    <row r="5353" spans="1:9" ht="15">
      <c r="A5353" s="190"/>
      <c r="I5353" s="192"/>
    </row>
    <row r="5354" spans="1:9" ht="15">
      <c r="A5354" s="190"/>
      <c r="I5354" s="192"/>
    </row>
    <row r="5355" spans="1:9" ht="15">
      <c r="A5355" s="190"/>
      <c r="I5355" s="192"/>
    </row>
    <row r="5356" spans="1:9" ht="15">
      <c r="A5356" s="190"/>
      <c r="I5356" s="192"/>
    </row>
    <row r="5357" spans="1:9" ht="15">
      <c r="A5357" s="190"/>
      <c r="I5357" s="192"/>
    </row>
    <row r="5358" spans="1:9" ht="15">
      <c r="A5358" s="190"/>
      <c r="I5358" s="192"/>
    </row>
    <row r="5359" spans="1:9" ht="15">
      <c r="A5359" s="190"/>
      <c r="I5359" s="192"/>
    </row>
    <row r="5360" spans="1:9" ht="15">
      <c r="A5360" s="190"/>
      <c r="I5360" s="192"/>
    </row>
    <row r="5361" spans="1:9" ht="15">
      <c r="A5361" s="190"/>
      <c r="I5361" s="192"/>
    </row>
    <row r="5362" spans="1:9" ht="15">
      <c r="A5362" s="190"/>
      <c r="I5362" s="192"/>
    </row>
    <row r="5363" spans="1:9" ht="15">
      <c r="A5363" s="190"/>
      <c r="I5363" s="192"/>
    </row>
    <row r="5364" spans="1:9" ht="15">
      <c r="A5364" s="190"/>
      <c r="I5364" s="192"/>
    </row>
    <row r="5365" spans="1:9" ht="15">
      <c r="A5365" s="190"/>
      <c r="I5365" s="192"/>
    </row>
    <row r="5366" spans="1:9" ht="15">
      <c r="A5366" s="190"/>
      <c r="I5366" s="192"/>
    </row>
    <row r="5367" spans="1:9" ht="15">
      <c r="A5367" s="190"/>
      <c r="I5367" s="192"/>
    </row>
    <row r="5368" spans="1:9" ht="15">
      <c r="A5368" s="190"/>
      <c r="I5368" s="192"/>
    </row>
    <row r="5369" spans="1:9" ht="15">
      <c r="A5369" s="190"/>
      <c r="I5369" s="192"/>
    </row>
    <row r="5370" spans="1:9" ht="15">
      <c r="A5370" s="190"/>
      <c r="I5370" s="192"/>
    </row>
    <row r="5371" spans="1:9" ht="15">
      <c r="A5371" s="190"/>
      <c r="I5371" s="192"/>
    </row>
    <row r="5372" spans="1:9" ht="15">
      <c r="A5372" s="190"/>
      <c r="I5372" s="192"/>
    </row>
    <row r="5373" spans="1:9" ht="15">
      <c r="A5373" s="190"/>
      <c r="I5373" s="192"/>
    </row>
    <row r="5374" spans="1:9" ht="15">
      <c r="A5374" s="190"/>
      <c r="I5374" s="192"/>
    </row>
    <row r="5375" spans="1:9" ht="15">
      <c r="A5375" s="190"/>
      <c r="I5375" s="192"/>
    </row>
    <row r="5376" spans="1:9" ht="15">
      <c r="A5376" s="190"/>
      <c r="I5376" s="192"/>
    </row>
    <row r="5377" spans="1:9" ht="15">
      <c r="A5377" s="190"/>
      <c r="I5377" s="192"/>
    </row>
    <row r="5378" spans="1:9" ht="15">
      <c r="A5378" s="190"/>
      <c r="I5378" s="192"/>
    </row>
    <row r="5379" spans="1:9" ht="15">
      <c r="A5379" s="190"/>
      <c r="I5379" s="192"/>
    </row>
    <row r="5380" spans="1:9" ht="15">
      <c r="A5380" s="190"/>
      <c r="I5380" s="192"/>
    </row>
    <row r="5381" spans="1:9" ht="15">
      <c r="A5381" s="190"/>
      <c r="I5381" s="192"/>
    </row>
    <row r="5382" spans="1:9" ht="15">
      <c r="A5382" s="190"/>
      <c r="I5382" s="192"/>
    </row>
    <row r="5383" spans="1:9" ht="15">
      <c r="A5383" s="190"/>
      <c r="I5383" s="192"/>
    </row>
    <row r="5384" spans="1:9" ht="15">
      <c r="A5384" s="190"/>
      <c r="I5384" s="192"/>
    </row>
    <row r="5385" spans="1:9" ht="15">
      <c r="A5385" s="190"/>
      <c r="I5385" s="192"/>
    </row>
    <row r="5386" spans="1:9" ht="15">
      <c r="A5386" s="190"/>
      <c r="I5386" s="192"/>
    </row>
    <row r="5387" spans="1:9" ht="15">
      <c r="A5387" s="190"/>
      <c r="I5387" s="192"/>
    </row>
    <row r="5388" spans="1:9" ht="15">
      <c r="A5388" s="190"/>
      <c r="I5388" s="192"/>
    </row>
    <row r="5389" spans="1:9" ht="15">
      <c r="A5389" s="190"/>
      <c r="I5389" s="192"/>
    </row>
    <row r="5390" spans="1:9" ht="15">
      <c r="A5390" s="190"/>
      <c r="I5390" s="192"/>
    </row>
    <row r="5391" spans="1:9" ht="15">
      <c r="A5391" s="190"/>
      <c r="I5391" s="192"/>
    </row>
    <row r="5392" spans="1:9" ht="15">
      <c r="A5392" s="190"/>
      <c r="I5392" s="192"/>
    </row>
    <row r="5393" spans="1:9" ht="15">
      <c r="A5393" s="190"/>
      <c r="I5393" s="192"/>
    </row>
    <row r="5394" spans="1:9" ht="15">
      <c r="A5394" s="190"/>
      <c r="I5394" s="192"/>
    </row>
    <row r="5395" spans="1:9" ht="15">
      <c r="A5395" s="190"/>
      <c r="I5395" s="192"/>
    </row>
    <row r="5396" spans="1:9" ht="15">
      <c r="A5396" s="190"/>
      <c r="I5396" s="192"/>
    </row>
    <row r="5397" spans="1:9" ht="15">
      <c r="A5397" s="190"/>
      <c r="I5397" s="192"/>
    </row>
    <row r="5398" spans="1:9" ht="15">
      <c r="A5398" s="190"/>
      <c r="I5398" s="192"/>
    </row>
    <row r="5399" spans="1:9" ht="15">
      <c r="A5399" s="190"/>
      <c r="I5399" s="192"/>
    </row>
    <row r="5400" spans="1:9" ht="15">
      <c r="A5400" s="190"/>
      <c r="I5400" s="192"/>
    </row>
    <row r="5401" spans="1:9" ht="15">
      <c r="A5401" s="190"/>
      <c r="I5401" s="192"/>
    </row>
    <row r="5402" spans="1:9" ht="15">
      <c r="A5402" s="190"/>
      <c r="I5402" s="192"/>
    </row>
    <row r="5403" spans="1:9" ht="15">
      <c r="A5403" s="190"/>
      <c r="I5403" s="192"/>
    </row>
    <row r="5404" spans="1:9" ht="15">
      <c r="A5404" s="190"/>
      <c r="I5404" s="192"/>
    </row>
    <row r="5405" spans="1:9" ht="15">
      <c r="A5405" s="190"/>
      <c r="I5405" s="192"/>
    </row>
    <row r="5406" spans="1:9" ht="15">
      <c r="A5406" s="190"/>
      <c r="I5406" s="192"/>
    </row>
    <row r="5407" spans="1:9" ht="15">
      <c r="A5407" s="190"/>
      <c r="I5407" s="192"/>
    </row>
    <row r="5408" spans="1:9" ht="15">
      <c r="A5408" s="190"/>
      <c r="I5408" s="192"/>
    </row>
    <row r="5409" spans="1:9" ht="15">
      <c r="A5409" s="190"/>
      <c r="I5409" s="192"/>
    </row>
    <row r="5410" spans="1:9" ht="15">
      <c r="A5410" s="190"/>
      <c r="I5410" s="192"/>
    </row>
    <row r="5411" spans="1:9" ht="15">
      <c r="A5411" s="190"/>
      <c r="I5411" s="192"/>
    </row>
    <row r="5412" spans="1:9" ht="15">
      <c r="A5412" s="190"/>
      <c r="I5412" s="192"/>
    </row>
    <row r="5413" spans="1:9" ht="15">
      <c r="A5413" s="190"/>
      <c r="I5413" s="192"/>
    </row>
    <row r="5414" spans="1:9" ht="15">
      <c r="A5414" s="190"/>
      <c r="I5414" s="192"/>
    </row>
    <row r="5415" spans="1:9" ht="15">
      <c r="A5415" s="190"/>
      <c r="I5415" s="192"/>
    </row>
    <row r="5416" spans="1:9" ht="15">
      <c r="A5416" s="190"/>
      <c r="I5416" s="192"/>
    </row>
    <row r="5417" spans="1:9" ht="15">
      <c r="A5417" s="190"/>
      <c r="I5417" s="192"/>
    </row>
    <row r="5418" spans="1:9" ht="15">
      <c r="A5418" s="190"/>
      <c r="I5418" s="192"/>
    </row>
    <row r="5419" spans="1:9" ht="15">
      <c r="A5419" s="190"/>
      <c r="I5419" s="192"/>
    </row>
    <row r="5420" spans="1:9" ht="15">
      <c r="A5420" s="190"/>
      <c r="I5420" s="192"/>
    </row>
    <row r="5421" spans="1:9" ht="15">
      <c r="A5421" s="190"/>
      <c r="I5421" s="192"/>
    </row>
    <row r="5422" spans="1:9" ht="15">
      <c r="A5422" s="190"/>
      <c r="I5422" s="192"/>
    </row>
    <row r="5423" spans="1:9" ht="15">
      <c r="A5423" s="190"/>
      <c r="I5423" s="192"/>
    </row>
    <row r="5424" spans="1:9" ht="15">
      <c r="A5424" s="190"/>
      <c r="I5424" s="192"/>
    </row>
    <row r="5425" spans="1:9" ht="15">
      <c r="A5425" s="190"/>
      <c r="I5425" s="192"/>
    </row>
    <row r="5426" spans="1:9" ht="15">
      <c r="A5426" s="190"/>
      <c r="I5426" s="192"/>
    </row>
    <row r="5427" spans="1:9" ht="15">
      <c r="A5427" s="190"/>
      <c r="I5427" s="192"/>
    </row>
    <row r="5428" spans="1:9" ht="15">
      <c r="A5428" s="190"/>
      <c r="I5428" s="192"/>
    </row>
    <row r="5429" spans="1:9" ht="15">
      <c r="A5429" s="190"/>
      <c r="I5429" s="192"/>
    </row>
    <row r="5430" spans="1:9" ht="15">
      <c r="A5430" s="190"/>
      <c r="I5430" s="192"/>
    </row>
    <row r="5431" spans="1:9" ht="15">
      <c r="A5431" s="190"/>
      <c r="I5431" s="192"/>
    </row>
    <row r="5432" spans="1:9" ht="15">
      <c r="A5432" s="190"/>
      <c r="I5432" s="192"/>
    </row>
    <row r="5433" spans="1:9" ht="15">
      <c r="A5433" s="190"/>
      <c r="I5433" s="192"/>
    </row>
    <row r="5434" spans="1:9" ht="15">
      <c r="A5434" s="190"/>
      <c r="I5434" s="192"/>
    </row>
    <row r="5435" spans="1:9" ht="15">
      <c r="A5435" s="190"/>
      <c r="I5435" s="192"/>
    </row>
    <row r="5436" spans="1:9" ht="15">
      <c r="A5436" s="190"/>
      <c r="I5436" s="192"/>
    </row>
    <row r="5437" spans="1:9" ht="15">
      <c r="A5437" s="190"/>
      <c r="I5437" s="192"/>
    </row>
    <row r="5438" spans="1:9" ht="15">
      <c r="A5438" s="190"/>
      <c r="I5438" s="192"/>
    </row>
    <row r="5439" spans="1:9" ht="15">
      <c r="A5439" s="190"/>
      <c r="I5439" s="192"/>
    </row>
    <row r="5440" spans="1:9" ht="15">
      <c r="A5440" s="190"/>
      <c r="I5440" s="192"/>
    </row>
    <row r="5441" spans="1:9" ht="15">
      <c r="A5441" s="190"/>
      <c r="I5441" s="192"/>
    </row>
    <row r="5442" spans="1:9" ht="15">
      <c r="A5442" s="190"/>
      <c r="I5442" s="192"/>
    </row>
    <row r="5443" spans="1:9" ht="15">
      <c r="A5443" s="190"/>
      <c r="I5443" s="192"/>
    </row>
    <row r="5444" spans="1:9" ht="15">
      <c r="A5444" s="190"/>
      <c r="I5444" s="192"/>
    </row>
    <row r="5445" spans="1:9" ht="15">
      <c r="A5445" s="190"/>
      <c r="I5445" s="192"/>
    </row>
    <row r="5446" spans="1:9" ht="15">
      <c r="A5446" s="190"/>
      <c r="I5446" s="192"/>
    </row>
    <row r="5447" spans="1:9" ht="15">
      <c r="A5447" s="190"/>
      <c r="I5447" s="192"/>
    </row>
    <row r="5448" spans="1:9" ht="15">
      <c r="A5448" s="190"/>
      <c r="I5448" s="192"/>
    </row>
    <row r="5449" spans="1:9" ht="15">
      <c r="A5449" s="190"/>
      <c r="I5449" s="192"/>
    </row>
    <row r="5450" spans="1:9" ht="15">
      <c r="A5450" s="190"/>
      <c r="I5450" s="192"/>
    </row>
    <row r="5451" spans="1:9" ht="15">
      <c r="A5451" s="190"/>
      <c r="I5451" s="192"/>
    </row>
    <row r="5452" spans="1:9" ht="15">
      <c r="A5452" s="190"/>
      <c r="I5452" s="192"/>
    </row>
    <row r="5453" spans="1:9" ht="15">
      <c r="A5453" s="190"/>
      <c r="I5453" s="192"/>
    </row>
    <row r="5454" spans="1:9" ht="15">
      <c r="A5454" s="190"/>
      <c r="I5454" s="192"/>
    </row>
    <row r="5455" spans="1:9" ht="15">
      <c r="A5455" s="190"/>
      <c r="I5455" s="192"/>
    </row>
    <row r="5456" spans="1:9" ht="15">
      <c r="A5456" s="190"/>
      <c r="I5456" s="192"/>
    </row>
    <row r="5457" spans="1:9" ht="15">
      <c r="A5457" s="190"/>
      <c r="I5457" s="192"/>
    </row>
    <row r="5458" spans="1:9" ht="15">
      <c r="A5458" s="190"/>
      <c r="I5458" s="192"/>
    </row>
    <row r="5459" spans="1:9" ht="15">
      <c r="A5459" s="190"/>
      <c r="I5459" s="192"/>
    </row>
    <row r="5460" spans="1:9" ht="15">
      <c r="A5460" s="190"/>
      <c r="I5460" s="192"/>
    </row>
    <row r="5461" spans="1:9" ht="15">
      <c r="A5461" s="190"/>
      <c r="I5461" s="192"/>
    </row>
    <row r="5462" spans="1:9" ht="15">
      <c r="A5462" s="190"/>
      <c r="I5462" s="192"/>
    </row>
    <row r="5463" spans="1:9" ht="15">
      <c r="A5463" s="190"/>
      <c r="I5463" s="192"/>
    </row>
    <row r="5464" spans="1:9" ht="15">
      <c r="A5464" s="190"/>
      <c r="I5464" s="192"/>
    </row>
    <row r="5465" spans="1:9" ht="15">
      <c r="A5465" s="190"/>
      <c r="I5465" s="192"/>
    </row>
    <row r="5466" spans="1:9" ht="15">
      <c r="A5466" s="190"/>
      <c r="I5466" s="192"/>
    </row>
    <row r="5467" spans="1:9" ht="15">
      <c r="A5467" s="190"/>
      <c r="I5467" s="192"/>
    </row>
    <row r="5468" spans="1:9" ht="15">
      <c r="A5468" s="190"/>
      <c r="I5468" s="192"/>
    </row>
    <row r="5469" spans="1:9" ht="15">
      <c r="A5469" s="190"/>
      <c r="I5469" s="192"/>
    </row>
    <row r="5470" spans="1:9" ht="15">
      <c r="A5470" s="190"/>
      <c r="I5470" s="192"/>
    </row>
    <row r="5471" spans="1:9" ht="15">
      <c r="A5471" s="190"/>
      <c r="I5471" s="192"/>
    </row>
    <row r="5472" spans="1:9" ht="15">
      <c r="A5472" s="190"/>
      <c r="I5472" s="192"/>
    </row>
    <row r="5473" spans="1:9" ht="15">
      <c r="A5473" s="190"/>
      <c r="I5473" s="192"/>
    </row>
    <row r="5474" spans="1:9" ht="15">
      <c r="A5474" s="190"/>
      <c r="I5474" s="192"/>
    </row>
    <row r="5475" spans="1:9" ht="15">
      <c r="A5475" s="190"/>
      <c r="I5475" s="192"/>
    </row>
    <row r="5476" spans="1:9" ht="15">
      <c r="A5476" s="190"/>
      <c r="I5476" s="192"/>
    </row>
    <row r="5477" spans="1:9" ht="15">
      <c r="A5477" s="190"/>
      <c r="I5477" s="192"/>
    </row>
    <row r="5478" spans="1:9" ht="15">
      <c r="A5478" s="190"/>
      <c r="I5478" s="192"/>
    </row>
    <row r="5479" spans="1:9" ht="15">
      <c r="A5479" s="190"/>
      <c r="I5479" s="192"/>
    </row>
    <row r="5480" spans="1:9" ht="15">
      <c r="A5480" s="190"/>
      <c r="I5480" s="192"/>
    </row>
    <row r="5481" spans="1:9" ht="15">
      <c r="A5481" s="190"/>
      <c r="I5481" s="192"/>
    </row>
    <row r="5482" spans="1:9" ht="15">
      <c r="A5482" s="190"/>
      <c r="I5482" s="192"/>
    </row>
    <row r="5483" spans="1:9" ht="15">
      <c r="A5483" s="190"/>
      <c r="I5483" s="192"/>
    </row>
    <row r="5484" spans="1:9" ht="15">
      <c r="A5484" s="190"/>
      <c r="I5484" s="192"/>
    </row>
    <row r="5485" spans="1:9" ht="15">
      <c r="A5485" s="190"/>
      <c r="I5485" s="192"/>
    </row>
    <row r="5486" spans="1:9" ht="15">
      <c r="A5486" s="190"/>
      <c r="I5486" s="192"/>
    </row>
    <row r="5487" spans="1:9" ht="15">
      <c r="A5487" s="190"/>
      <c r="I5487" s="192"/>
    </row>
    <row r="5488" spans="1:9" ht="15">
      <c r="A5488" s="190"/>
      <c r="I5488" s="192"/>
    </row>
    <row r="5489" spans="1:9" ht="15">
      <c r="A5489" s="190"/>
      <c r="I5489" s="192"/>
    </row>
    <row r="5490" spans="1:9" ht="15">
      <c r="A5490" s="190"/>
      <c r="I5490" s="192"/>
    </row>
    <row r="5491" spans="1:9" ht="15">
      <c r="A5491" s="190"/>
      <c r="I5491" s="192"/>
    </row>
    <row r="5492" spans="1:9" ht="15">
      <c r="A5492" s="190"/>
      <c r="I5492" s="192"/>
    </row>
    <row r="5493" spans="1:9" ht="15">
      <c r="A5493" s="190"/>
      <c r="I5493" s="192"/>
    </row>
    <row r="5494" spans="1:9" ht="15">
      <c r="A5494" s="190"/>
      <c r="I5494" s="192"/>
    </row>
    <row r="5495" spans="1:9" ht="15">
      <c r="A5495" s="190"/>
      <c r="I5495" s="192"/>
    </row>
    <row r="5496" spans="1:9" ht="15">
      <c r="A5496" s="190"/>
      <c r="I5496" s="192"/>
    </row>
    <row r="5497" spans="1:9" ht="15">
      <c r="A5497" s="190"/>
      <c r="I5497" s="192"/>
    </row>
    <row r="5498" spans="1:9" ht="15">
      <c r="A5498" s="190"/>
      <c r="I5498" s="192"/>
    </row>
    <row r="5499" spans="1:9" ht="15">
      <c r="A5499" s="190"/>
      <c r="I5499" s="192"/>
    </row>
    <row r="5500" spans="1:9" ht="15">
      <c r="A5500" s="190"/>
      <c r="I5500" s="192"/>
    </row>
    <row r="5501" spans="1:9" ht="15">
      <c r="A5501" s="190"/>
      <c r="I5501" s="192"/>
    </row>
    <row r="5502" spans="1:9" ht="15">
      <c r="A5502" s="190"/>
      <c r="I5502" s="192"/>
    </row>
    <row r="5503" spans="1:9" ht="15">
      <c r="A5503" s="190"/>
      <c r="I5503" s="192"/>
    </row>
    <row r="5504" spans="1:9" ht="15">
      <c r="A5504" s="190"/>
      <c r="I5504" s="192"/>
    </row>
    <row r="5505" spans="1:9" ht="15">
      <c r="A5505" s="190"/>
      <c r="I5505" s="192"/>
    </row>
    <row r="5506" spans="1:9" ht="15">
      <c r="A5506" s="190"/>
      <c r="I5506" s="192"/>
    </row>
    <row r="5507" spans="1:9" ht="15">
      <c r="A5507" s="190"/>
      <c r="I5507" s="192"/>
    </row>
    <row r="5508" spans="1:9" ht="15">
      <c r="A5508" s="190"/>
      <c r="I5508" s="192"/>
    </row>
    <row r="5509" spans="1:9" ht="15">
      <c r="A5509" s="190"/>
      <c r="I5509" s="192"/>
    </row>
    <row r="5510" spans="1:9" ht="15">
      <c r="A5510" s="190"/>
      <c r="I5510" s="192"/>
    </row>
    <row r="5511" spans="1:9" ht="15">
      <c r="A5511" s="190"/>
      <c r="I5511" s="192"/>
    </row>
    <row r="5512" spans="1:9" ht="15">
      <c r="A5512" s="190"/>
      <c r="I5512" s="192"/>
    </row>
    <row r="5513" spans="1:9" ht="15">
      <c r="A5513" s="190"/>
      <c r="I5513" s="192"/>
    </row>
    <row r="5514" spans="1:9" ht="15">
      <c r="A5514" s="190"/>
      <c r="I5514" s="192"/>
    </row>
    <row r="5515" spans="1:9" ht="15">
      <c r="A5515" s="190"/>
      <c r="I5515" s="192"/>
    </row>
    <row r="5516" spans="1:9" ht="15">
      <c r="A5516" s="190"/>
      <c r="I5516" s="192"/>
    </row>
    <row r="5517" spans="1:9" ht="15">
      <c r="A5517" s="190"/>
      <c r="I5517" s="192"/>
    </row>
    <row r="5518" spans="1:9" ht="15">
      <c r="A5518" s="190"/>
      <c r="I5518" s="192"/>
    </row>
    <row r="5519" spans="1:9" ht="15">
      <c r="A5519" s="190"/>
      <c r="I5519" s="192"/>
    </row>
    <row r="5520" spans="1:9" ht="15">
      <c r="A5520" s="190"/>
      <c r="I5520" s="192"/>
    </row>
    <row r="5521" spans="1:9" ht="15">
      <c r="A5521" s="190"/>
      <c r="I5521" s="192"/>
    </row>
    <row r="5522" spans="1:9" ht="15">
      <c r="A5522" s="190"/>
      <c r="I5522" s="192"/>
    </row>
    <row r="5523" spans="1:9" ht="15">
      <c r="A5523" s="190"/>
      <c r="I5523" s="192"/>
    </row>
    <row r="5524" spans="1:9" ht="15">
      <c r="A5524" s="190"/>
      <c r="I5524" s="192"/>
    </row>
    <row r="5525" spans="1:9" ht="15">
      <c r="A5525" s="190"/>
      <c r="I5525" s="192"/>
    </row>
    <row r="5526" spans="1:9" ht="15">
      <c r="A5526" s="190"/>
      <c r="I5526" s="192"/>
    </row>
    <row r="5527" spans="1:9" ht="15">
      <c r="A5527" s="190"/>
      <c r="I5527" s="192"/>
    </row>
    <row r="5528" spans="1:9" ht="15">
      <c r="A5528" s="190"/>
      <c r="I5528" s="192"/>
    </row>
    <row r="5529" spans="1:9" ht="15">
      <c r="A5529" s="190"/>
      <c r="I5529" s="192"/>
    </row>
    <row r="5530" spans="1:9" ht="15">
      <c r="A5530" s="190"/>
      <c r="I5530" s="192"/>
    </row>
    <row r="5531" spans="1:9" ht="15">
      <c r="A5531" s="190"/>
      <c r="I5531" s="192"/>
    </row>
    <row r="5532" spans="1:9" ht="15">
      <c r="A5532" s="190"/>
      <c r="I5532" s="192"/>
    </row>
    <row r="5533" spans="1:9" ht="15">
      <c r="A5533" s="190"/>
      <c r="I5533" s="192"/>
    </row>
    <row r="5534" spans="1:9" ht="15">
      <c r="A5534" s="190"/>
      <c r="I5534" s="192"/>
    </row>
    <row r="5535" spans="1:9" ht="15">
      <c r="A5535" s="190"/>
      <c r="I5535" s="192"/>
    </row>
    <row r="5536" spans="1:9" ht="15">
      <c r="A5536" s="190"/>
      <c r="I5536" s="192"/>
    </row>
    <row r="5537" spans="1:9" ht="15">
      <c r="A5537" s="190"/>
      <c r="I5537" s="192"/>
    </row>
    <row r="5538" spans="1:9" ht="15">
      <c r="A5538" s="190"/>
      <c r="I5538" s="192"/>
    </row>
    <row r="5539" spans="1:9" ht="15">
      <c r="A5539" s="190"/>
      <c r="I5539" s="192"/>
    </row>
    <row r="5540" spans="1:9" ht="15">
      <c r="A5540" s="190"/>
      <c r="I5540" s="192"/>
    </row>
    <row r="5541" spans="1:9" ht="15">
      <c r="A5541" s="190"/>
      <c r="I5541" s="192"/>
    </row>
    <row r="5542" spans="1:9" ht="15">
      <c r="A5542" s="190"/>
      <c r="I5542" s="192"/>
    </row>
    <row r="5543" spans="1:9" ht="15">
      <c r="A5543" s="190"/>
      <c r="I5543" s="192"/>
    </row>
    <row r="5544" spans="1:9" ht="15">
      <c r="A5544" s="190"/>
      <c r="I5544" s="192"/>
    </row>
    <row r="5545" spans="1:9" ht="15">
      <c r="A5545" s="190"/>
      <c r="I5545" s="192"/>
    </row>
    <row r="5546" spans="1:9" ht="15">
      <c r="A5546" s="190"/>
      <c r="I5546" s="192"/>
    </row>
    <row r="5547" spans="1:9" ht="15">
      <c r="A5547" s="190"/>
      <c r="I5547" s="192"/>
    </row>
    <row r="5548" spans="1:9" ht="15">
      <c r="A5548" s="190"/>
      <c r="I5548" s="192"/>
    </row>
    <row r="5549" spans="1:9" ht="15">
      <c r="A5549" s="190"/>
      <c r="I5549" s="192"/>
    </row>
    <row r="5550" spans="1:9" ht="15">
      <c r="A5550" s="190"/>
      <c r="I5550" s="192"/>
    </row>
    <row r="5551" spans="1:9" ht="15">
      <c r="A5551" s="190"/>
      <c r="I5551" s="192"/>
    </row>
    <row r="5552" spans="1:9" ht="15">
      <c r="A5552" s="190"/>
      <c r="I5552" s="192"/>
    </row>
    <row r="5553" spans="1:9" ht="15">
      <c r="A5553" s="190"/>
      <c r="I5553" s="192"/>
    </row>
    <row r="5554" spans="1:9" ht="15">
      <c r="A5554" s="190"/>
      <c r="I5554" s="192"/>
    </row>
    <row r="5555" spans="1:9" ht="15">
      <c r="A5555" s="190"/>
      <c r="I5555" s="192"/>
    </row>
    <row r="5556" spans="1:9" ht="15">
      <c r="A5556" s="190"/>
      <c r="I5556" s="192"/>
    </row>
    <row r="5557" spans="1:9" ht="15">
      <c r="A5557" s="190"/>
      <c r="I5557" s="192"/>
    </row>
    <row r="5558" spans="1:9" ht="15">
      <c r="A5558" s="190"/>
      <c r="I5558" s="192"/>
    </row>
    <row r="5559" spans="1:9" ht="15">
      <c r="A5559" s="190"/>
      <c r="I5559" s="192"/>
    </row>
    <row r="5560" spans="1:9" ht="15">
      <c r="A5560" s="190"/>
      <c r="I5560" s="192"/>
    </row>
    <row r="5561" spans="1:9" ht="15">
      <c r="A5561" s="190"/>
      <c r="I5561" s="192"/>
    </row>
    <row r="5562" spans="1:9" ht="15">
      <c r="A5562" s="190"/>
      <c r="I5562" s="192"/>
    </row>
    <row r="5563" spans="1:9" ht="15">
      <c r="A5563" s="190"/>
      <c r="I5563" s="192"/>
    </row>
    <row r="5564" spans="1:9" ht="15">
      <c r="A5564" s="190"/>
      <c r="I5564" s="192"/>
    </row>
    <row r="5565" spans="1:9" ht="15">
      <c r="A5565" s="190"/>
      <c r="I5565" s="192"/>
    </row>
    <row r="5566" spans="1:9" ht="15">
      <c r="A5566" s="190"/>
      <c r="I5566" s="192"/>
    </row>
    <row r="5567" spans="1:9" ht="15">
      <c r="A5567" s="190"/>
      <c r="I5567" s="192"/>
    </row>
    <row r="5568" spans="1:9" ht="15">
      <c r="A5568" s="190"/>
      <c r="I5568" s="192"/>
    </row>
    <row r="5569" spans="1:9" ht="15">
      <c r="A5569" s="190"/>
      <c r="I5569" s="192"/>
    </row>
    <row r="5570" spans="1:9" ht="15">
      <c r="A5570" s="190"/>
      <c r="I5570" s="192"/>
    </row>
    <row r="5571" spans="1:9" ht="15">
      <c r="A5571" s="190"/>
      <c r="I5571" s="192"/>
    </row>
    <row r="5572" spans="1:9" ht="15">
      <c r="A5572" s="190"/>
      <c r="I5572" s="192"/>
    </row>
    <row r="5573" spans="1:9" ht="15">
      <c r="A5573" s="190"/>
      <c r="I5573" s="192"/>
    </row>
    <row r="5574" spans="1:9" ht="15">
      <c r="A5574" s="190"/>
      <c r="I5574" s="192"/>
    </row>
    <row r="5575" spans="1:9" ht="15">
      <c r="A5575" s="190"/>
      <c r="I5575" s="192"/>
    </row>
    <row r="5576" spans="1:9" ht="15">
      <c r="A5576" s="190"/>
      <c r="I5576" s="192"/>
    </row>
    <row r="5577" spans="1:9" ht="15">
      <c r="A5577" s="190"/>
      <c r="I5577" s="192"/>
    </row>
    <row r="5578" spans="1:9" ht="15">
      <c r="A5578" s="190"/>
      <c r="I5578" s="192"/>
    </row>
    <row r="5579" spans="1:9" ht="15">
      <c r="A5579" s="190"/>
      <c r="I5579" s="192"/>
    </row>
    <row r="5580" spans="1:9" ht="15">
      <c r="A5580" s="190"/>
      <c r="I5580" s="192"/>
    </row>
    <row r="5581" spans="1:9" ht="15">
      <c r="A5581" s="190"/>
      <c r="I5581" s="192"/>
    </row>
    <row r="5582" spans="1:9" ht="15">
      <c r="A5582" s="190"/>
      <c r="I5582" s="192"/>
    </row>
    <row r="5583" spans="1:9" ht="15">
      <c r="A5583" s="190"/>
      <c r="I5583" s="192"/>
    </row>
    <row r="5584" spans="1:9" ht="15">
      <c r="A5584" s="190"/>
      <c r="I5584" s="192"/>
    </row>
    <row r="5585" spans="1:9" ht="15">
      <c r="A5585" s="190"/>
      <c r="I5585" s="192"/>
    </row>
    <row r="5586" spans="1:9" ht="15">
      <c r="A5586" s="190"/>
      <c r="I5586" s="192"/>
    </row>
    <row r="5587" spans="1:9" ht="15">
      <c r="A5587" s="190"/>
      <c r="I5587" s="192"/>
    </row>
    <row r="5588" spans="1:9" ht="15">
      <c r="A5588" s="190"/>
      <c r="I5588" s="192"/>
    </row>
    <row r="5589" spans="1:9" ht="15">
      <c r="A5589" s="190"/>
      <c r="I5589" s="192"/>
    </row>
    <row r="5590" spans="1:9" ht="15">
      <c r="A5590" s="190"/>
      <c r="I5590" s="192"/>
    </row>
    <row r="5591" spans="1:9" ht="15">
      <c r="A5591" s="190"/>
      <c r="I5591" s="192"/>
    </row>
    <row r="5592" spans="1:9" ht="15">
      <c r="A5592" s="190"/>
      <c r="I5592" s="192"/>
    </row>
    <row r="5593" spans="1:9" ht="15">
      <c r="A5593" s="190"/>
      <c r="I5593" s="192"/>
    </row>
    <row r="5594" spans="1:9" ht="15">
      <c r="A5594" s="190"/>
      <c r="I5594" s="192"/>
    </row>
    <row r="5595" spans="1:9" ht="15">
      <c r="A5595" s="190"/>
      <c r="I5595" s="192"/>
    </row>
    <row r="5596" spans="1:9" ht="15">
      <c r="A5596" s="190"/>
      <c r="I5596" s="192"/>
    </row>
    <row r="5597" spans="1:9" ht="15">
      <c r="A5597" s="190"/>
      <c r="I5597" s="192"/>
    </row>
    <row r="5598" spans="1:9" ht="15">
      <c r="A5598" s="190"/>
      <c r="I5598" s="192"/>
    </row>
    <row r="5599" spans="1:9" ht="15">
      <c r="A5599" s="190"/>
      <c r="I5599" s="192"/>
    </row>
    <row r="5600" spans="1:9" ht="15">
      <c r="A5600" s="190"/>
      <c r="I5600" s="192"/>
    </row>
    <row r="5601" spans="1:9" ht="15">
      <c r="A5601" s="190"/>
      <c r="I5601" s="192"/>
    </row>
    <row r="5602" spans="1:9" ht="15">
      <c r="A5602" s="190"/>
      <c r="I5602" s="192"/>
    </row>
    <row r="5603" spans="1:9" ht="15">
      <c r="A5603" s="190"/>
      <c r="I5603" s="192"/>
    </row>
    <row r="5604" spans="1:9" ht="15">
      <c r="A5604" s="190"/>
      <c r="I5604" s="192"/>
    </row>
    <row r="5605" spans="1:9" ht="15">
      <c r="A5605" s="190"/>
      <c r="I5605" s="192"/>
    </row>
    <row r="5606" spans="1:9" ht="15">
      <c r="A5606" s="190"/>
      <c r="I5606" s="192"/>
    </row>
    <row r="5607" spans="1:9" ht="15">
      <c r="A5607" s="190"/>
      <c r="I5607" s="192"/>
    </row>
    <row r="5608" spans="1:9" ht="15">
      <c r="A5608" s="190"/>
      <c r="I5608" s="192"/>
    </row>
    <row r="5609" spans="1:9" ht="15">
      <c r="A5609" s="190"/>
      <c r="I5609" s="192"/>
    </row>
    <row r="5610" spans="1:9" ht="15">
      <c r="A5610" s="190"/>
      <c r="I5610" s="192"/>
    </row>
    <row r="5611" spans="1:9" ht="15">
      <c r="A5611" s="190"/>
      <c r="I5611" s="192"/>
    </row>
    <row r="5612" spans="1:9" ht="15">
      <c r="A5612" s="190"/>
      <c r="I5612" s="192"/>
    </row>
    <row r="5613" spans="1:9" ht="15">
      <c r="A5613" s="190"/>
      <c r="I5613" s="192"/>
    </row>
    <row r="5614" spans="1:9" ht="15">
      <c r="A5614" s="190"/>
      <c r="I5614" s="192"/>
    </row>
    <row r="5615" spans="1:9" ht="15">
      <c r="A5615" s="190"/>
      <c r="I5615" s="192"/>
    </row>
    <row r="5616" spans="1:9" ht="15">
      <c r="A5616" s="190"/>
      <c r="I5616" s="192"/>
    </row>
    <row r="5617" spans="1:9" ht="15">
      <c r="A5617" s="190"/>
      <c r="I5617" s="192"/>
    </row>
    <row r="5618" spans="1:9" ht="15">
      <c r="A5618" s="190"/>
      <c r="I5618" s="192"/>
    </row>
    <row r="5619" spans="1:9" ht="15">
      <c r="A5619" s="190"/>
      <c r="I5619" s="192"/>
    </row>
    <row r="5620" spans="1:9" ht="15">
      <c r="A5620" s="190"/>
      <c r="I5620" s="192"/>
    </row>
    <row r="5621" spans="1:9" ht="15">
      <c r="A5621" s="190"/>
      <c r="I5621" s="192"/>
    </row>
    <row r="5622" spans="1:9" ht="15">
      <c r="A5622" s="190"/>
      <c r="I5622" s="192"/>
    </row>
    <row r="5623" spans="1:9" ht="15">
      <c r="A5623" s="190"/>
      <c r="I5623" s="192"/>
    </row>
    <row r="5624" spans="1:9" ht="15">
      <c r="A5624" s="190"/>
      <c r="I5624" s="192"/>
    </row>
    <row r="5625" spans="1:9" ht="15">
      <c r="A5625" s="190"/>
      <c r="I5625" s="192"/>
    </row>
    <row r="5626" spans="1:9" ht="15">
      <c r="A5626" s="190"/>
      <c r="I5626" s="192"/>
    </row>
    <row r="5627" spans="1:9" ht="15">
      <c r="A5627" s="190"/>
      <c r="I5627" s="192"/>
    </row>
    <row r="5628" spans="1:9" ht="15">
      <c r="A5628" s="190"/>
      <c r="I5628" s="192"/>
    </row>
    <row r="5629" spans="1:9" ht="15">
      <c r="A5629" s="190"/>
      <c r="I5629" s="192"/>
    </row>
    <row r="5630" spans="1:9" ht="15">
      <c r="A5630" s="190"/>
      <c r="I5630" s="192"/>
    </row>
    <row r="5631" spans="1:9" ht="15">
      <c r="A5631" s="190"/>
      <c r="I5631" s="192"/>
    </row>
    <row r="5632" spans="1:9" ht="15">
      <c r="A5632" s="190"/>
      <c r="I5632" s="192"/>
    </row>
    <row r="5633" spans="1:9" ht="15">
      <c r="A5633" s="190"/>
      <c r="I5633" s="192"/>
    </row>
    <row r="5634" spans="1:9" ht="15">
      <c r="A5634" s="190"/>
      <c r="I5634" s="192"/>
    </row>
    <row r="5635" spans="1:9" ht="15">
      <c r="A5635" s="190"/>
      <c r="I5635" s="192"/>
    </row>
    <row r="5636" spans="1:9" ht="15">
      <c r="A5636" s="190"/>
      <c r="I5636" s="192"/>
    </row>
    <row r="5637" spans="1:9" ht="15">
      <c r="A5637" s="190"/>
      <c r="I5637" s="192"/>
    </row>
    <row r="5638" spans="1:9" ht="15">
      <c r="A5638" s="190"/>
      <c r="I5638" s="192"/>
    </row>
    <row r="5639" spans="1:9" ht="15">
      <c r="A5639" s="190"/>
      <c r="I5639" s="192"/>
    </row>
    <row r="5640" spans="1:9" ht="15">
      <c r="A5640" s="190"/>
      <c r="I5640" s="192"/>
    </row>
    <row r="5641" spans="1:9" ht="15">
      <c r="A5641" s="190"/>
      <c r="I5641" s="192"/>
    </row>
    <row r="5642" spans="1:9" ht="15">
      <c r="A5642" s="190"/>
      <c r="I5642" s="192"/>
    </row>
    <row r="5643" spans="1:9" ht="15">
      <c r="A5643" s="190"/>
      <c r="I5643" s="192"/>
    </row>
    <row r="5644" spans="1:9" ht="15">
      <c r="A5644" s="190"/>
      <c r="I5644" s="192"/>
    </row>
    <row r="5645" spans="1:9" ht="15">
      <c r="A5645" s="190"/>
      <c r="I5645" s="192"/>
    </row>
    <row r="5646" spans="1:9" ht="15">
      <c r="A5646" s="190"/>
      <c r="I5646" s="192"/>
    </row>
    <row r="5647" spans="1:9" ht="15">
      <c r="A5647" s="190"/>
      <c r="I5647" s="192"/>
    </row>
    <row r="5648" spans="1:9" ht="15">
      <c r="A5648" s="190"/>
      <c r="I5648" s="192"/>
    </row>
    <row r="5649" spans="1:9" ht="15">
      <c r="A5649" s="190"/>
      <c r="I5649" s="192"/>
    </row>
    <row r="5650" spans="1:9" ht="15">
      <c r="A5650" s="190"/>
      <c r="I5650" s="192"/>
    </row>
    <row r="5651" spans="1:9" ht="15">
      <c r="A5651" s="190"/>
      <c r="I5651" s="192"/>
    </row>
    <row r="5652" spans="1:9" ht="15">
      <c r="A5652" s="190"/>
      <c r="I5652" s="192"/>
    </row>
    <row r="5653" spans="1:9" ht="15">
      <c r="A5653" s="190"/>
      <c r="I5653" s="192"/>
    </row>
    <row r="5654" spans="1:9" ht="15">
      <c r="A5654" s="190"/>
      <c r="I5654" s="192"/>
    </row>
    <row r="5655" spans="1:9" ht="15">
      <c r="A5655" s="190"/>
      <c r="I5655" s="192"/>
    </row>
    <row r="5656" spans="1:9" ht="15">
      <c r="A5656" s="190"/>
      <c r="I5656" s="192"/>
    </row>
    <row r="5657" spans="1:9" ht="15">
      <c r="A5657" s="190"/>
      <c r="I5657" s="192"/>
    </row>
    <row r="5658" spans="1:9" ht="15">
      <c r="A5658" s="190"/>
      <c r="I5658" s="192"/>
    </row>
    <row r="5659" spans="1:9" ht="15">
      <c r="A5659" s="190"/>
      <c r="I5659" s="192"/>
    </row>
    <row r="5660" spans="1:9" ht="15">
      <c r="A5660" s="190"/>
      <c r="I5660" s="192"/>
    </row>
    <row r="5661" spans="1:9" ht="15">
      <c r="A5661" s="190"/>
      <c r="I5661" s="192"/>
    </row>
    <row r="5662" spans="1:9" ht="15">
      <c r="A5662" s="190"/>
      <c r="I5662" s="192"/>
    </row>
    <row r="5663" spans="1:9" ht="15">
      <c r="A5663" s="190"/>
      <c r="I5663" s="192"/>
    </row>
    <row r="5664" spans="1:9" ht="15">
      <c r="A5664" s="190"/>
      <c r="I5664" s="192"/>
    </row>
    <row r="5665" spans="1:9" ht="15">
      <c r="A5665" s="190"/>
      <c r="I5665" s="192"/>
    </row>
    <row r="5666" spans="1:9" ht="15">
      <c r="A5666" s="190"/>
      <c r="I5666" s="192"/>
    </row>
    <row r="5667" spans="1:9" ht="15">
      <c r="A5667" s="190"/>
      <c r="I5667" s="192"/>
    </row>
    <row r="5668" spans="1:9" ht="15">
      <c r="A5668" s="190"/>
      <c r="I5668" s="192"/>
    </row>
    <row r="5669" spans="1:9" ht="15">
      <c r="A5669" s="190"/>
      <c r="I5669" s="192"/>
    </row>
    <row r="5670" spans="1:9" ht="15">
      <c r="A5670" s="190"/>
      <c r="I5670" s="192"/>
    </row>
    <row r="5671" spans="1:9" ht="15">
      <c r="A5671" s="190"/>
      <c r="I5671" s="192"/>
    </row>
    <row r="5672" spans="1:9" ht="15">
      <c r="A5672" s="190"/>
      <c r="I5672" s="192"/>
    </row>
    <row r="5673" spans="1:9" ht="15">
      <c r="A5673" s="190"/>
      <c r="I5673" s="192"/>
    </row>
    <row r="5674" spans="1:9" ht="15">
      <c r="A5674" s="190"/>
      <c r="I5674" s="192"/>
    </row>
    <row r="5675" spans="1:9" ht="15">
      <c r="A5675" s="190"/>
      <c r="I5675" s="192"/>
    </row>
    <row r="5676" spans="1:9" ht="15">
      <c r="A5676" s="190"/>
      <c r="I5676" s="192"/>
    </row>
    <row r="5677" spans="1:9" ht="15">
      <c r="A5677" s="190"/>
      <c r="I5677" s="192"/>
    </row>
    <row r="5678" spans="1:9" ht="15">
      <c r="A5678" s="190"/>
      <c r="I5678" s="192"/>
    </row>
    <row r="5679" spans="1:9" ht="15">
      <c r="A5679" s="190"/>
      <c r="I5679" s="192"/>
    </row>
    <row r="5680" spans="1:9" ht="15">
      <c r="A5680" s="190"/>
      <c r="I5680" s="192"/>
    </row>
    <row r="5681" spans="1:9" ht="15">
      <c r="A5681" s="190"/>
      <c r="I5681" s="192"/>
    </row>
    <row r="5682" spans="1:9" ht="15">
      <c r="A5682" s="190"/>
      <c r="I5682" s="192"/>
    </row>
    <row r="5683" spans="1:9" ht="15">
      <c r="A5683" s="190"/>
      <c r="I5683" s="192"/>
    </row>
    <row r="5684" spans="1:9" ht="15">
      <c r="A5684" s="190"/>
      <c r="I5684" s="192"/>
    </row>
    <row r="5685" spans="1:9" ht="15">
      <c r="A5685" s="190"/>
      <c r="I5685" s="192"/>
    </row>
    <row r="5686" spans="1:9" ht="15">
      <c r="A5686" s="190"/>
      <c r="I5686" s="192"/>
    </row>
    <row r="5687" spans="1:9" ht="15">
      <c r="A5687" s="190"/>
      <c r="I5687" s="192"/>
    </row>
    <row r="5688" spans="1:9" ht="15">
      <c r="A5688" s="190"/>
      <c r="I5688" s="192"/>
    </row>
    <row r="5689" spans="1:9" ht="15">
      <c r="A5689" s="190"/>
      <c r="I5689" s="192"/>
    </row>
    <row r="5690" spans="1:9" ht="15">
      <c r="A5690" s="190"/>
      <c r="I5690" s="192"/>
    </row>
    <row r="5691" spans="1:9" ht="15">
      <c r="A5691" s="190"/>
      <c r="I5691" s="192"/>
    </row>
    <row r="5692" spans="1:9" ht="15">
      <c r="A5692" s="190"/>
      <c r="I5692" s="192"/>
    </row>
    <row r="5693" spans="1:9" ht="15">
      <c r="A5693" s="190"/>
      <c r="I5693" s="192"/>
    </row>
    <row r="5694" spans="1:9" ht="15">
      <c r="A5694" s="190"/>
      <c r="I5694" s="192"/>
    </row>
    <row r="5695" spans="1:9" ht="15">
      <c r="A5695" s="190"/>
      <c r="I5695" s="192"/>
    </row>
    <row r="5696" spans="1:9" ht="15">
      <c r="A5696" s="190"/>
      <c r="I5696" s="192"/>
    </row>
    <row r="5697" spans="1:9" ht="15">
      <c r="A5697" s="190"/>
      <c r="I5697" s="192"/>
    </row>
    <row r="5698" spans="1:9" ht="15">
      <c r="A5698" s="190"/>
      <c r="I5698" s="192"/>
    </row>
    <row r="5699" spans="1:9" ht="15">
      <c r="A5699" s="190"/>
      <c r="I5699" s="192"/>
    </row>
    <row r="5700" spans="1:9" ht="15">
      <c r="A5700" s="190"/>
      <c r="I5700" s="192"/>
    </row>
    <row r="5701" spans="1:9" ht="15">
      <c r="A5701" s="190"/>
      <c r="I5701" s="192"/>
    </row>
    <row r="5702" spans="1:9" ht="15">
      <c r="A5702" s="190"/>
      <c r="I5702" s="192"/>
    </row>
    <row r="5703" spans="1:9" ht="15">
      <c r="A5703" s="190"/>
      <c r="I5703" s="192"/>
    </row>
    <row r="5704" spans="1:9" ht="15">
      <c r="A5704" s="190"/>
      <c r="I5704" s="192"/>
    </row>
    <row r="5705" spans="1:9" ht="15">
      <c r="A5705" s="190"/>
      <c r="I5705" s="192"/>
    </row>
    <row r="5706" spans="1:9" ht="15">
      <c r="A5706" s="190"/>
      <c r="I5706" s="192"/>
    </row>
    <row r="5707" spans="1:9" ht="15">
      <c r="A5707" s="190"/>
      <c r="I5707" s="192"/>
    </row>
    <row r="5708" spans="1:9" ht="15">
      <c r="A5708" s="190"/>
      <c r="I5708" s="192"/>
    </row>
    <row r="5709" spans="1:9" ht="15">
      <c r="A5709" s="190"/>
      <c r="I5709" s="192"/>
    </row>
    <row r="5710" spans="1:9" ht="15">
      <c r="A5710" s="190"/>
      <c r="I5710" s="192"/>
    </row>
    <row r="5711" spans="1:9" ht="15">
      <c r="A5711" s="190"/>
      <c r="I5711" s="192"/>
    </row>
    <row r="5712" spans="1:9" ht="15">
      <c r="A5712" s="190"/>
      <c r="I5712" s="192"/>
    </row>
    <row r="5713" spans="1:9" ht="15">
      <c r="A5713" s="190"/>
      <c r="I5713" s="192"/>
    </row>
    <row r="5714" spans="1:9" ht="15">
      <c r="A5714" s="190"/>
      <c r="I5714" s="192"/>
    </row>
    <row r="5715" spans="1:9" ht="15">
      <c r="A5715" s="190"/>
      <c r="I5715" s="192"/>
    </row>
    <row r="5716" spans="1:9" ht="15">
      <c r="A5716" s="190"/>
      <c r="I5716" s="192"/>
    </row>
    <row r="5717" spans="1:9" ht="15">
      <c r="A5717" s="190"/>
      <c r="I5717" s="192"/>
    </row>
    <row r="5718" spans="1:9" ht="15">
      <c r="A5718" s="190"/>
      <c r="I5718" s="192"/>
    </row>
    <row r="5719" spans="1:9" ht="15">
      <c r="A5719" s="190"/>
      <c r="I5719" s="192"/>
    </row>
    <row r="5720" spans="1:9" ht="15">
      <c r="A5720" s="190"/>
      <c r="I5720" s="192"/>
    </row>
    <row r="5721" spans="1:9" ht="15">
      <c r="A5721" s="190"/>
      <c r="I5721" s="192"/>
    </row>
    <row r="5722" spans="1:9" ht="15">
      <c r="A5722" s="190"/>
      <c r="I5722" s="192"/>
    </row>
    <row r="5723" spans="1:9" ht="15">
      <c r="A5723" s="190"/>
      <c r="I5723" s="192"/>
    </row>
    <row r="5724" spans="1:9" ht="15">
      <c r="A5724" s="190"/>
      <c r="I5724" s="192"/>
    </row>
    <row r="5725" spans="1:9" ht="15">
      <c r="A5725" s="190"/>
      <c r="I5725" s="192"/>
    </row>
    <row r="5726" spans="1:9" ht="15">
      <c r="A5726" s="190"/>
      <c r="I5726" s="192"/>
    </row>
    <row r="5727" spans="1:9" ht="15">
      <c r="A5727" s="190"/>
      <c r="I5727" s="192"/>
    </row>
    <row r="5728" spans="1:9" ht="15">
      <c r="A5728" s="190"/>
      <c r="I5728" s="192"/>
    </row>
    <row r="5729" spans="1:9" ht="15">
      <c r="A5729" s="190"/>
      <c r="I5729" s="192"/>
    </row>
    <row r="5730" spans="1:9" ht="15">
      <c r="A5730" s="190"/>
      <c r="I5730" s="192"/>
    </row>
    <row r="5731" spans="1:9" ht="15">
      <c r="A5731" s="190"/>
      <c r="I5731" s="192"/>
    </row>
    <row r="5732" spans="1:9" ht="15">
      <c r="A5732" s="190"/>
      <c r="I5732" s="192"/>
    </row>
    <row r="5733" spans="1:9" ht="15">
      <c r="A5733" s="190"/>
      <c r="I5733" s="192"/>
    </row>
    <row r="5734" spans="1:9" ht="15">
      <c r="A5734" s="190"/>
      <c r="I5734" s="192"/>
    </row>
    <row r="5735" spans="1:9" ht="15">
      <c r="A5735" s="190"/>
      <c r="I5735" s="192"/>
    </row>
    <row r="5736" spans="1:9" ht="15">
      <c r="A5736" s="190"/>
      <c r="I5736" s="192"/>
    </row>
    <row r="5737" spans="1:9" ht="15">
      <c r="A5737" s="190"/>
      <c r="I5737" s="192"/>
    </row>
    <row r="5738" spans="1:9" ht="15">
      <c r="A5738" s="190"/>
      <c r="I5738" s="192"/>
    </row>
    <row r="5739" spans="1:9" ht="15">
      <c r="A5739" s="190"/>
      <c r="I5739" s="192"/>
    </row>
    <row r="5740" spans="1:9" ht="15">
      <c r="A5740" s="190"/>
      <c r="I5740" s="192"/>
    </row>
    <row r="5741" spans="1:9" ht="15">
      <c r="A5741" s="190"/>
      <c r="I5741" s="192"/>
    </row>
    <row r="5742" spans="1:9" ht="15">
      <c r="A5742" s="190"/>
      <c r="I5742" s="192"/>
    </row>
    <row r="5743" spans="1:9" ht="15">
      <c r="A5743" s="190"/>
      <c r="I5743" s="192"/>
    </row>
    <row r="5744" spans="1:9" ht="15">
      <c r="A5744" s="190"/>
      <c r="I5744" s="192"/>
    </row>
    <row r="5745" spans="1:9" ht="15">
      <c r="A5745" s="190"/>
      <c r="I5745" s="192"/>
    </row>
    <row r="5746" spans="1:9" ht="15">
      <c r="A5746" s="190"/>
      <c r="I5746" s="192"/>
    </row>
    <row r="5747" spans="1:9" ht="15">
      <c r="A5747" s="190"/>
      <c r="I5747" s="192"/>
    </row>
    <row r="5748" spans="1:9" ht="15">
      <c r="A5748" s="190"/>
      <c r="I5748" s="192"/>
    </row>
    <row r="5749" spans="1:9" ht="15">
      <c r="A5749" s="190"/>
      <c r="I5749" s="192"/>
    </row>
    <row r="5750" spans="1:9" ht="15">
      <c r="A5750" s="190"/>
      <c r="I5750" s="192"/>
    </row>
    <row r="5751" spans="1:9" ht="15">
      <c r="A5751" s="190"/>
      <c r="I5751" s="192"/>
    </row>
    <row r="5752" spans="1:9" ht="15">
      <c r="A5752" s="190"/>
      <c r="I5752" s="192"/>
    </row>
    <row r="5753" spans="1:9" ht="15">
      <c r="A5753" s="190"/>
      <c r="I5753" s="192"/>
    </row>
    <row r="5754" spans="1:9" ht="15">
      <c r="A5754" s="190"/>
      <c r="I5754" s="192"/>
    </row>
    <row r="5755" spans="1:9" ht="15">
      <c r="A5755" s="190"/>
      <c r="I5755" s="192"/>
    </row>
    <row r="5756" spans="1:9" ht="15">
      <c r="A5756" s="190"/>
      <c r="I5756" s="192"/>
    </row>
    <row r="5757" spans="1:9" ht="15">
      <c r="A5757" s="190"/>
      <c r="I5757" s="192"/>
    </row>
    <row r="5758" spans="1:9" ht="15">
      <c r="A5758" s="190"/>
      <c r="I5758" s="192"/>
    </row>
    <row r="5759" spans="1:9" ht="15">
      <c r="A5759" s="190"/>
      <c r="I5759" s="192"/>
    </row>
    <row r="5760" spans="1:9" ht="15">
      <c r="A5760" s="190"/>
      <c r="I5760" s="192"/>
    </row>
    <row r="5761" spans="1:9" ht="15">
      <c r="A5761" s="190"/>
      <c r="I5761" s="192"/>
    </row>
    <row r="5762" spans="1:9" ht="15">
      <c r="A5762" s="190"/>
      <c r="I5762" s="192"/>
    </row>
    <row r="5763" spans="1:9" ht="15">
      <c r="A5763" s="190"/>
      <c r="I5763" s="192"/>
    </row>
    <row r="5764" spans="1:9" ht="15">
      <c r="A5764" s="190"/>
      <c r="I5764" s="192"/>
    </row>
    <row r="5765" spans="1:9" ht="15">
      <c r="A5765" s="190"/>
      <c r="I5765" s="192"/>
    </row>
    <row r="5766" spans="1:9" ht="15">
      <c r="A5766" s="190"/>
      <c r="I5766" s="192"/>
    </row>
    <row r="5767" spans="1:9" ht="15">
      <c r="A5767" s="190"/>
      <c r="I5767" s="192"/>
    </row>
    <row r="5768" spans="1:9" ht="15">
      <c r="A5768" s="190"/>
      <c r="I5768" s="192"/>
    </row>
    <row r="5769" spans="1:9" ht="15">
      <c r="A5769" s="190"/>
      <c r="I5769" s="192"/>
    </row>
    <row r="5770" spans="1:9" ht="15">
      <c r="A5770" s="190"/>
      <c r="I5770" s="192"/>
    </row>
    <row r="5771" spans="1:9" ht="15">
      <c r="A5771" s="190"/>
      <c r="I5771" s="192"/>
    </row>
    <row r="5772" spans="1:9" ht="15">
      <c r="A5772" s="190"/>
      <c r="I5772" s="192"/>
    </row>
    <row r="5773" spans="1:9" ht="15">
      <c r="A5773" s="190"/>
      <c r="I5773" s="192"/>
    </row>
    <row r="5774" spans="1:9" ht="15">
      <c r="A5774" s="190"/>
      <c r="I5774" s="192"/>
    </row>
    <row r="5775" spans="1:9" ht="15">
      <c r="A5775" s="190"/>
      <c r="I5775" s="192"/>
    </row>
    <row r="5776" spans="1:9" ht="15">
      <c r="A5776" s="190"/>
      <c r="I5776" s="192"/>
    </row>
    <row r="5777" spans="1:9" ht="15">
      <c r="A5777" s="190"/>
      <c r="I5777" s="192"/>
    </row>
    <row r="5778" spans="1:9" ht="15">
      <c r="A5778" s="190"/>
      <c r="I5778" s="192"/>
    </row>
    <row r="5779" spans="1:9" ht="15">
      <c r="A5779" s="190"/>
      <c r="I5779" s="192"/>
    </row>
    <row r="5780" spans="1:9" ht="15">
      <c r="A5780" s="190"/>
      <c r="I5780" s="192"/>
    </row>
    <row r="5781" spans="1:9" ht="15">
      <c r="A5781" s="190"/>
      <c r="I5781" s="192"/>
    </row>
    <row r="5782" spans="1:9" ht="15">
      <c r="A5782" s="190"/>
      <c r="I5782" s="192"/>
    </row>
    <row r="5783" spans="1:9" ht="15">
      <c r="A5783" s="190"/>
      <c r="I5783" s="192"/>
    </row>
    <row r="5784" spans="1:9" ht="15">
      <c r="A5784" s="190"/>
      <c r="I5784" s="192"/>
    </row>
    <row r="5785" spans="1:9" ht="15">
      <c r="A5785" s="190"/>
      <c r="I5785" s="192"/>
    </row>
    <row r="5786" spans="1:9" ht="15">
      <c r="A5786" s="190"/>
      <c r="I5786" s="192"/>
    </row>
    <row r="5787" spans="1:9" ht="15">
      <c r="A5787" s="190"/>
      <c r="I5787" s="192"/>
    </row>
    <row r="5788" spans="1:9" ht="15">
      <c r="A5788" s="190"/>
      <c r="I5788" s="192"/>
    </row>
    <row r="5789" spans="1:9" ht="15">
      <c r="A5789" s="190"/>
      <c r="I5789" s="192"/>
    </row>
    <row r="5790" spans="1:9" ht="15">
      <c r="A5790" s="190"/>
      <c r="I5790" s="192"/>
    </row>
    <row r="5791" spans="1:9" ht="15">
      <c r="A5791" s="190"/>
      <c r="I5791" s="192"/>
    </row>
    <row r="5792" spans="1:9" ht="15">
      <c r="A5792" s="190"/>
      <c r="I5792" s="192"/>
    </row>
    <row r="5793" spans="1:9" ht="15">
      <c r="A5793" s="190"/>
      <c r="I5793" s="192"/>
    </row>
    <row r="5794" spans="1:9" ht="15">
      <c r="A5794" s="190"/>
      <c r="I5794" s="192"/>
    </row>
    <row r="5795" spans="1:9" ht="15">
      <c r="A5795" s="190"/>
      <c r="I5795" s="192"/>
    </row>
    <row r="5796" spans="1:9" ht="15">
      <c r="A5796" s="190"/>
      <c r="I5796" s="192"/>
    </row>
    <row r="5797" spans="1:9" ht="15">
      <c r="A5797" s="190"/>
      <c r="I5797" s="192"/>
    </row>
    <row r="5798" spans="1:9" ht="15">
      <c r="A5798" s="190"/>
      <c r="I5798" s="192"/>
    </row>
    <row r="5799" spans="1:9" ht="15">
      <c r="A5799" s="190"/>
      <c r="I5799" s="192"/>
    </row>
    <row r="5800" spans="1:9" ht="15">
      <c r="A5800" s="190"/>
      <c r="I5800" s="192"/>
    </row>
    <row r="5801" spans="1:9" ht="15">
      <c r="A5801" s="190"/>
      <c r="I5801" s="192"/>
    </row>
    <row r="5802" spans="1:9" ht="15">
      <c r="A5802" s="190"/>
      <c r="I5802" s="192"/>
    </row>
    <row r="5803" spans="1:9" ht="15">
      <c r="A5803" s="190"/>
      <c r="I5803" s="192"/>
    </row>
    <row r="5804" spans="1:9" ht="15">
      <c r="A5804" s="190"/>
      <c r="I5804" s="192"/>
    </row>
    <row r="5805" spans="1:9" ht="15">
      <c r="A5805" s="190"/>
      <c r="I5805" s="192"/>
    </row>
    <row r="5806" spans="1:9" ht="15">
      <c r="A5806" s="190"/>
      <c r="I5806" s="192"/>
    </row>
    <row r="5807" spans="1:9" ht="15">
      <c r="A5807" s="190"/>
      <c r="I5807" s="192"/>
    </row>
    <row r="5808" spans="1:9" ht="15">
      <c r="A5808" s="190"/>
      <c r="I5808" s="192"/>
    </row>
    <row r="5809" spans="1:9" ht="15">
      <c r="A5809" s="190"/>
      <c r="I5809" s="192"/>
    </row>
    <row r="5810" spans="1:9" ht="15">
      <c r="A5810" s="190"/>
      <c r="I5810" s="192"/>
    </row>
    <row r="5811" spans="1:9" ht="15">
      <c r="A5811" s="190"/>
      <c r="I5811" s="192"/>
    </row>
    <row r="5812" spans="1:9" ht="15">
      <c r="A5812" s="190"/>
      <c r="I5812" s="192"/>
    </row>
    <row r="5813" spans="1:9" ht="15">
      <c r="A5813" s="190"/>
      <c r="I5813" s="192"/>
    </row>
    <row r="5814" spans="1:9" ht="15">
      <c r="A5814" s="190"/>
      <c r="I5814" s="192"/>
    </row>
    <row r="5815" spans="1:9" ht="15">
      <c r="A5815" s="190"/>
      <c r="I5815" s="192"/>
    </row>
    <row r="5816" spans="1:9" ht="15">
      <c r="A5816" s="190"/>
      <c r="I5816" s="192"/>
    </row>
    <row r="5817" spans="1:9" ht="15">
      <c r="A5817" s="190"/>
      <c r="I5817" s="192"/>
    </row>
    <row r="5818" spans="1:9" ht="15">
      <c r="A5818" s="190"/>
      <c r="I5818" s="192"/>
    </row>
    <row r="5819" spans="1:9" ht="15">
      <c r="A5819" s="190"/>
      <c r="I5819" s="192"/>
    </row>
    <row r="5820" spans="1:9" ht="15">
      <c r="A5820" s="190"/>
      <c r="I5820" s="192"/>
    </row>
    <row r="5821" spans="1:9" ht="15">
      <c r="A5821" s="190"/>
      <c r="I5821" s="192"/>
    </row>
    <row r="5822" spans="1:9" ht="15">
      <c r="A5822" s="190"/>
      <c r="I5822" s="192"/>
    </row>
    <row r="5823" spans="1:9" ht="15">
      <c r="A5823" s="190"/>
      <c r="I5823" s="192"/>
    </row>
    <row r="5824" spans="1:9" ht="15">
      <c r="A5824" s="190"/>
      <c r="I5824" s="192"/>
    </row>
    <row r="5825" spans="1:9" ht="15">
      <c r="A5825" s="190"/>
      <c r="I5825" s="192"/>
    </row>
    <row r="5826" spans="1:9" ht="15">
      <c r="A5826" s="190"/>
      <c r="I5826" s="192"/>
    </row>
    <row r="5827" spans="1:9" ht="15">
      <c r="A5827" s="190"/>
      <c r="I5827" s="192"/>
    </row>
    <row r="5828" spans="1:9" ht="15">
      <c r="A5828" s="190"/>
      <c r="I5828" s="192"/>
    </row>
    <row r="5829" spans="1:9" ht="15">
      <c r="A5829" s="190"/>
      <c r="I5829" s="192"/>
    </row>
    <row r="5830" spans="1:9" ht="15">
      <c r="A5830" s="190"/>
      <c r="I5830" s="192"/>
    </row>
    <row r="5831" spans="1:9" ht="15">
      <c r="A5831" s="190"/>
      <c r="I5831" s="192"/>
    </row>
    <row r="5832" spans="1:9" ht="15">
      <c r="A5832" s="190"/>
      <c r="I5832" s="192"/>
    </row>
    <row r="5833" spans="1:9" ht="15">
      <c r="A5833" s="190"/>
      <c r="I5833" s="192"/>
    </row>
    <row r="5834" spans="1:9" ht="15">
      <c r="A5834" s="190"/>
      <c r="I5834" s="192"/>
    </row>
    <row r="5835" spans="1:9" ht="15">
      <c r="A5835" s="190"/>
      <c r="I5835" s="192"/>
    </row>
    <row r="5836" spans="1:9" ht="15">
      <c r="A5836" s="190"/>
      <c r="I5836" s="192"/>
    </row>
    <row r="5837" spans="1:9" ht="15">
      <c r="A5837" s="190"/>
      <c r="I5837" s="192"/>
    </row>
    <row r="5838" spans="1:9" ht="15">
      <c r="A5838" s="190"/>
      <c r="I5838" s="192"/>
    </row>
    <row r="5839" spans="1:9" ht="15">
      <c r="A5839" s="190"/>
      <c r="I5839" s="192"/>
    </row>
    <row r="5840" spans="1:9" ht="15">
      <c r="A5840" s="190"/>
      <c r="I5840" s="192"/>
    </row>
    <row r="5841" spans="1:9" ht="15">
      <c r="A5841" s="190"/>
      <c r="I5841" s="192"/>
    </row>
    <row r="5842" spans="1:9" ht="15">
      <c r="A5842" s="190"/>
      <c r="I5842" s="192"/>
    </row>
    <row r="5843" spans="1:9" ht="15">
      <c r="A5843" s="190"/>
      <c r="I5843" s="192"/>
    </row>
    <row r="5844" spans="1:9" ht="15">
      <c r="A5844" s="190"/>
      <c r="I5844" s="192"/>
    </row>
    <row r="5845" spans="1:9" ht="15">
      <c r="A5845" s="190"/>
      <c r="I5845" s="192"/>
    </row>
    <row r="5846" spans="1:9" ht="15">
      <c r="A5846" s="190"/>
      <c r="I5846" s="192"/>
    </row>
    <row r="5847" spans="1:9" ht="15">
      <c r="A5847" s="190"/>
      <c r="I5847" s="192"/>
    </row>
    <row r="5848" spans="1:9" ht="15">
      <c r="A5848" s="190"/>
      <c r="I5848" s="192"/>
    </row>
    <row r="5849" spans="1:9" ht="15">
      <c r="A5849" s="190"/>
      <c r="I5849" s="192"/>
    </row>
    <row r="5850" spans="1:9" ht="15">
      <c r="A5850" s="190"/>
      <c r="I5850" s="192"/>
    </row>
    <row r="5851" spans="1:9" ht="15">
      <c r="A5851" s="190"/>
      <c r="I5851" s="192"/>
    </row>
    <row r="5852" spans="1:9" ht="15">
      <c r="A5852" s="190"/>
      <c r="I5852" s="192"/>
    </row>
    <row r="5853" spans="1:9" ht="15">
      <c r="A5853" s="190"/>
      <c r="I5853" s="192"/>
    </row>
    <row r="5854" spans="1:9" ht="15">
      <c r="A5854" s="190"/>
      <c r="I5854" s="192"/>
    </row>
    <row r="5855" spans="1:9" ht="15">
      <c r="A5855" s="190"/>
      <c r="I5855" s="192"/>
    </row>
    <row r="5856" spans="1:9" ht="15">
      <c r="A5856" s="190"/>
      <c r="I5856" s="192"/>
    </row>
    <row r="5857" spans="1:9" ht="15">
      <c r="A5857" s="190"/>
      <c r="I5857" s="192"/>
    </row>
    <row r="5858" spans="1:9" ht="15">
      <c r="A5858" s="190"/>
      <c r="I5858" s="192"/>
    </row>
    <row r="5859" spans="1:9" ht="15">
      <c r="A5859" s="190"/>
      <c r="I5859" s="192"/>
    </row>
    <row r="5860" spans="1:9" ht="15">
      <c r="A5860" s="190"/>
      <c r="I5860" s="192"/>
    </row>
    <row r="5861" spans="1:9" ht="15">
      <c r="A5861" s="190"/>
      <c r="I5861" s="192"/>
    </row>
    <row r="5862" spans="1:9" ht="15">
      <c r="A5862" s="190"/>
      <c r="I5862" s="192"/>
    </row>
    <row r="5863" spans="1:9" ht="15">
      <c r="A5863" s="190"/>
      <c r="I5863" s="192"/>
    </row>
    <row r="5864" spans="1:9" ht="15">
      <c r="A5864" s="190"/>
      <c r="I5864" s="192"/>
    </row>
    <row r="5865" spans="1:9" ht="15">
      <c r="A5865" s="190"/>
      <c r="I5865" s="192"/>
    </row>
    <row r="5866" spans="1:9" ht="15">
      <c r="A5866" s="190"/>
      <c r="I5866" s="192"/>
    </row>
    <row r="5867" spans="1:9" ht="15">
      <c r="A5867" s="190"/>
      <c r="I5867" s="192"/>
    </row>
    <row r="5868" spans="1:9" ht="15">
      <c r="A5868" s="190"/>
      <c r="I5868" s="192"/>
    </row>
    <row r="5869" spans="1:9" ht="15">
      <c r="A5869" s="190"/>
      <c r="I5869" s="192"/>
    </row>
    <row r="5870" spans="1:9" ht="15">
      <c r="A5870" s="190"/>
      <c r="I5870" s="192"/>
    </row>
    <row r="5871" spans="1:9" ht="15">
      <c r="A5871" s="190"/>
      <c r="I5871" s="192"/>
    </row>
    <row r="5872" spans="1:9" ht="15">
      <c r="A5872" s="190"/>
      <c r="I5872" s="192"/>
    </row>
    <row r="5873" spans="1:9" ht="15">
      <c r="A5873" s="190"/>
      <c r="I5873" s="192"/>
    </row>
    <row r="5874" spans="1:9" ht="15">
      <c r="A5874" s="190"/>
      <c r="I5874" s="192"/>
    </row>
    <row r="5875" spans="1:9" ht="15">
      <c r="A5875" s="190"/>
      <c r="I5875" s="192"/>
    </row>
    <row r="5876" spans="1:9" ht="15">
      <c r="A5876" s="190"/>
      <c r="I5876" s="192"/>
    </row>
    <row r="5877" spans="1:9" ht="15">
      <c r="A5877" s="190"/>
      <c r="I5877" s="192"/>
    </row>
    <row r="5878" spans="1:9" ht="15">
      <c r="A5878" s="190"/>
      <c r="I5878" s="192"/>
    </row>
    <row r="5879" spans="1:9" ht="15">
      <c r="A5879" s="190"/>
      <c r="I5879" s="192"/>
    </row>
    <row r="5880" spans="1:9" ht="15">
      <c r="A5880" s="190"/>
      <c r="I5880" s="192"/>
    </row>
    <row r="5881" spans="1:9" ht="15">
      <c r="A5881" s="190"/>
      <c r="I5881" s="192"/>
    </row>
    <row r="5882" spans="1:9" ht="15">
      <c r="A5882" s="190"/>
      <c r="I5882" s="192"/>
    </row>
    <row r="5883" spans="1:9" ht="15">
      <c r="A5883" s="190"/>
      <c r="I5883" s="192"/>
    </row>
    <row r="5884" spans="1:9" ht="15">
      <c r="A5884" s="190"/>
      <c r="I5884" s="192"/>
    </row>
    <row r="5885" spans="1:9" ht="15">
      <c r="A5885" s="190"/>
      <c r="I5885" s="192"/>
    </row>
    <row r="5886" spans="1:9" ht="15">
      <c r="A5886" s="190"/>
      <c r="I5886" s="192"/>
    </row>
    <row r="5887" spans="1:9" ht="15">
      <c r="A5887" s="190"/>
      <c r="I5887" s="192"/>
    </row>
    <row r="5888" spans="1:9" ht="15">
      <c r="A5888" s="190"/>
      <c r="I5888" s="192"/>
    </row>
    <row r="5889" spans="1:9" ht="15">
      <c r="A5889" s="190"/>
      <c r="I5889" s="192"/>
    </row>
    <row r="5890" spans="1:9" ht="15">
      <c r="A5890" s="190"/>
      <c r="I5890" s="192"/>
    </row>
    <row r="5891" spans="1:9" ht="15">
      <c r="A5891" s="190"/>
      <c r="I5891" s="192"/>
    </row>
    <row r="5892" spans="1:9" ht="15">
      <c r="A5892" s="190"/>
      <c r="I5892" s="192"/>
    </row>
    <row r="5893" spans="1:9" ht="15">
      <c r="A5893" s="190"/>
      <c r="I5893" s="192"/>
    </row>
    <row r="5894" spans="1:9" ht="15">
      <c r="A5894" s="190"/>
      <c r="I5894" s="192"/>
    </row>
    <row r="5895" spans="1:9" ht="15">
      <c r="A5895" s="190"/>
      <c r="I5895" s="192"/>
    </row>
    <row r="5896" spans="1:9" ht="15">
      <c r="A5896" s="190"/>
      <c r="I5896" s="192"/>
    </row>
    <row r="5897" spans="1:9" ht="15">
      <c r="A5897" s="190"/>
      <c r="I5897" s="192"/>
    </row>
    <row r="5898" spans="1:9" ht="15">
      <c r="A5898" s="190"/>
      <c r="I5898" s="192"/>
    </row>
    <row r="5899" spans="1:9" ht="15">
      <c r="A5899" s="190"/>
      <c r="I5899" s="192"/>
    </row>
    <row r="5900" spans="1:9" ht="15">
      <c r="A5900" s="190"/>
      <c r="I5900" s="192"/>
    </row>
    <row r="5901" spans="1:9" ht="15">
      <c r="A5901" s="190"/>
      <c r="I5901" s="192"/>
    </row>
    <row r="5902" spans="1:9" ht="15">
      <c r="A5902" s="190"/>
      <c r="I5902" s="192"/>
    </row>
    <row r="5903" spans="1:9" ht="15">
      <c r="A5903" s="190"/>
      <c r="I5903" s="192"/>
    </row>
    <row r="5904" spans="1:9" ht="15">
      <c r="A5904" s="190"/>
      <c r="I5904" s="192"/>
    </row>
    <row r="5905" spans="1:9" ht="15">
      <c r="A5905" s="190"/>
      <c r="I5905" s="192"/>
    </row>
    <row r="5906" spans="1:9" ht="15">
      <c r="A5906" s="190"/>
      <c r="I5906" s="192"/>
    </row>
    <row r="5907" spans="1:9" ht="15">
      <c r="A5907" s="190"/>
      <c r="I5907" s="192"/>
    </row>
    <row r="5908" spans="1:9" ht="15">
      <c r="A5908" s="190"/>
      <c r="I5908" s="192"/>
    </row>
    <row r="5909" spans="1:9" ht="15">
      <c r="A5909" s="190"/>
      <c r="I5909" s="192"/>
    </row>
    <row r="5910" spans="1:9" ht="15">
      <c r="A5910" s="190"/>
      <c r="I5910" s="192"/>
    </row>
    <row r="5911" spans="1:9" ht="15">
      <c r="A5911" s="190"/>
      <c r="I5911" s="192"/>
    </row>
    <row r="5912" spans="1:9" ht="15">
      <c r="A5912" s="190"/>
      <c r="I5912" s="192"/>
    </row>
    <row r="5913" spans="1:9" ht="15">
      <c r="A5913" s="190"/>
      <c r="I5913" s="192"/>
    </row>
    <row r="5914" spans="1:9" ht="15">
      <c r="A5914" s="190"/>
      <c r="I5914" s="192"/>
    </row>
    <row r="5915" spans="1:9" ht="15">
      <c r="A5915" s="190"/>
      <c r="I5915" s="192"/>
    </row>
    <row r="5916" spans="1:9" ht="15">
      <c r="A5916" s="190"/>
      <c r="I5916" s="192"/>
    </row>
    <row r="5917" spans="1:9" ht="15">
      <c r="A5917" s="190"/>
      <c r="I5917" s="192"/>
    </row>
    <row r="5918" spans="1:9" ht="15">
      <c r="A5918" s="190"/>
      <c r="I5918" s="192"/>
    </row>
    <row r="5919" spans="1:9" ht="15">
      <c r="A5919" s="190"/>
      <c r="I5919" s="192"/>
    </row>
    <row r="5920" spans="1:9" ht="15">
      <c r="A5920" s="190"/>
      <c r="I5920" s="192"/>
    </row>
    <row r="5921" spans="1:9" ht="15">
      <c r="A5921" s="190"/>
      <c r="I5921" s="192"/>
    </row>
    <row r="5922" spans="1:9" ht="15">
      <c r="A5922" s="190"/>
      <c r="I5922" s="192"/>
    </row>
    <row r="5923" spans="1:9" ht="15">
      <c r="A5923" s="190"/>
      <c r="I5923" s="192"/>
    </row>
    <row r="5924" spans="1:9" ht="15">
      <c r="A5924" s="190"/>
      <c r="I5924" s="192"/>
    </row>
    <row r="5925" spans="1:9" ht="15">
      <c r="A5925" s="190"/>
      <c r="I5925" s="192"/>
    </row>
    <row r="5926" spans="1:9" ht="15">
      <c r="A5926" s="190"/>
      <c r="I5926" s="192"/>
    </row>
    <row r="5927" spans="1:9" ht="15">
      <c r="A5927" s="190"/>
      <c r="I5927" s="192"/>
    </row>
    <row r="5928" spans="1:9" ht="15">
      <c r="A5928" s="190"/>
      <c r="I5928" s="192"/>
    </row>
    <row r="5929" spans="1:9" ht="15">
      <c r="A5929" s="190"/>
      <c r="I5929" s="192"/>
    </row>
    <row r="5930" spans="1:9" ht="15">
      <c r="A5930" s="190"/>
      <c r="I5930" s="192"/>
    </row>
    <row r="5931" spans="1:9" ht="15">
      <c r="A5931" s="190"/>
      <c r="I5931" s="192"/>
    </row>
    <row r="5932" spans="1:9" ht="15">
      <c r="A5932" s="190"/>
      <c r="I5932" s="192"/>
    </row>
    <row r="5933" spans="1:9" ht="15">
      <c r="A5933" s="190"/>
      <c r="I5933" s="192"/>
    </row>
    <row r="5934" spans="1:9" ht="15">
      <c r="A5934" s="190"/>
      <c r="I5934" s="192"/>
    </row>
    <row r="5935" spans="1:9" ht="15">
      <c r="A5935" s="190"/>
      <c r="I5935" s="192"/>
    </row>
    <row r="5936" spans="1:9" ht="15">
      <c r="A5936" s="190"/>
      <c r="I5936" s="192"/>
    </row>
    <row r="5937" spans="1:9" ht="15">
      <c r="A5937" s="190"/>
      <c r="I5937" s="192"/>
    </row>
    <row r="5938" spans="1:9" ht="15">
      <c r="A5938" s="190"/>
      <c r="I5938" s="192"/>
    </row>
    <row r="5939" spans="1:9" ht="15">
      <c r="A5939" s="190"/>
      <c r="I5939" s="192"/>
    </row>
    <row r="5940" spans="1:9" ht="15">
      <c r="A5940" s="190"/>
      <c r="I5940" s="192"/>
    </row>
    <row r="5941" spans="1:9" ht="15">
      <c r="A5941" s="190"/>
      <c r="I5941" s="192"/>
    </row>
    <row r="5942" spans="1:9" ht="15">
      <c r="A5942" s="190"/>
      <c r="I5942" s="192"/>
    </row>
    <row r="5943" spans="1:9" ht="15">
      <c r="A5943" s="190"/>
      <c r="I5943" s="192"/>
    </row>
    <row r="5944" spans="1:9" ht="15">
      <c r="A5944" s="190"/>
      <c r="I5944" s="192"/>
    </row>
    <row r="5945" spans="1:9" ht="15">
      <c r="A5945" s="190"/>
      <c r="I5945" s="192"/>
    </row>
    <row r="5946" spans="1:9" ht="15">
      <c r="A5946" s="190"/>
      <c r="I5946" s="192"/>
    </row>
    <row r="5947" spans="1:9" ht="15">
      <c r="A5947" s="190"/>
      <c r="I5947" s="192"/>
    </row>
    <row r="5948" spans="1:9" ht="15">
      <c r="A5948" s="190"/>
      <c r="I5948" s="192"/>
    </row>
    <row r="5949" spans="1:9" ht="15">
      <c r="A5949" s="190"/>
      <c r="I5949" s="192"/>
    </row>
    <row r="5950" spans="1:9" ht="15">
      <c r="A5950" s="190"/>
      <c r="I5950" s="192"/>
    </row>
    <row r="5951" spans="1:9" ht="15">
      <c r="A5951" s="190"/>
      <c r="I5951" s="192"/>
    </row>
    <row r="5952" spans="1:9" ht="15">
      <c r="A5952" s="190"/>
      <c r="I5952" s="192"/>
    </row>
    <row r="5953" spans="1:9" ht="15">
      <c r="A5953" s="190"/>
      <c r="I5953" s="192"/>
    </row>
    <row r="5954" spans="1:9" ht="15">
      <c r="A5954" s="190"/>
      <c r="I5954" s="192"/>
    </row>
    <row r="5955" spans="1:9" ht="15">
      <c r="A5955" s="190"/>
      <c r="I5955" s="192"/>
    </row>
    <row r="5956" spans="1:9" ht="15">
      <c r="A5956" s="190"/>
      <c r="I5956" s="192"/>
    </row>
    <row r="5957" spans="1:9" ht="15">
      <c r="A5957" s="190"/>
      <c r="I5957" s="192"/>
    </row>
    <row r="5958" spans="1:9" ht="15">
      <c r="A5958" s="190"/>
      <c r="I5958" s="192"/>
    </row>
    <row r="5959" spans="1:9" ht="15">
      <c r="A5959" s="190"/>
      <c r="I5959" s="192"/>
    </row>
    <row r="5960" spans="1:9" ht="15">
      <c r="A5960" s="190"/>
      <c r="I5960" s="192"/>
    </row>
    <row r="5961" spans="1:9" ht="15">
      <c r="A5961" s="190"/>
      <c r="I5961" s="192"/>
    </row>
    <row r="5962" spans="1:9" ht="15">
      <c r="A5962" s="190"/>
      <c r="I5962" s="192"/>
    </row>
    <row r="5963" spans="1:9" ht="15">
      <c r="A5963" s="190"/>
      <c r="I5963" s="192"/>
    </row>
    <row r="5964" spans="1:9" ht="15">
      <c r="A5964" s="190"/>
      <c r="I5964" s="192"/>
    </row>
    <row r="5965" spans="1:9" ht="15">
      <c r="A5965" s="190"/>
      <c r="I5965" s="192"/>
    </row>
    <row r="5966" spans="1:9" ht="15">
      <c r="A5966" s="190"/>
      <c r="I5966" s="192"/>
    </row>
    <row r="5967" spans="1:9" ht="15">
      <c r="A5967" s="190"/>
      <c r="I5967" s="192"/>
    </row>
    <row r="5968" spans="1:9" ht="15">
      <c r="A5968" s="190"/>
      <c r="I5968" s="192"/>
    </row>
    <row r="5969" spans="1:9" ht="15">
      <c r="A5969" s="190"/>
      <c r="I5969" s="192"/>
    </row>
    <row r="5970" spans="1:9" ht="15">
      <c r="A5970" s="190"/>
      <c r="I5970" s="192"/>
    </row>
    <row r="5971" spans="1:9" ht="15">
      <c r="A5971" s="190"/>
      <c r="I5971" s="192"/>
    </row>
    <row r="5972" spans="1:9" ht="15">
      <c r="A5972" s="190"/>
      <c r="I5972" s="192"/>
    </row>
    <row r="5973" spans="1:9" ht="15">
      <c r="A5973" s="190"/>
      <c r="I5973" s="192"/>
    </row>
    <row r="5974" spans="1:9" ht="15">
      <c r="A5974" s="190"/>
      <c r="I5974" s="192"/>
    </row>
    <row r="5975" spans="1:9" ht="15">
      <c r="A5975" s="190"/>
      <c r="I5975" s="192"/>
    </row>
    <row r="5976" spans="1:9" ht="15">
      <c r="A5976" s="190"/>
      <c r="I5976" s="192"/>
    </row>
    <row r="5977" spans="1:9" ht="15">
      <c r="A5977" s="190"/>
      <c r="I5977" s="192"/>
    </row>
    <row r="5978" spans="1:9" ht="15">
      <c r="A5978" s="190"/>
      <c r="I5978" s="192"/>
    </row>
    <row r="5979" spans="1:9" ht="15">
      <c r="A5979" s="190"/>
      <c r="I5979" s="192"/>
    </row>
    <row r="5980" spans="1:9" ht="15">
      <c r="A5980" s="190"/>
      <c r="I5980" s="192"/>
    </row>
    <row r="5981" spans="1:9" ht="15">
      <c r="A5981" s="190"/>
      <c r="I5981" s="192"/>
    </row>
    <row r="5982" spans="1:9" ht="15">
      <c r="A5982" s="190"/>
      <c r="I5982" s="192"/>
    </row>
    <row r="5983" spans="1:9" ht="15">
      <c r="A5983" s="190"/>
      <c r="I5983" s="192"/>
    </row>
    <row r="5984" spans="1:9" ht="15">
      <c r="A5984" s="190"/>
      <c r="I5984" s="192"/>
    </row>
    <row r="5985" spans="1:9" ht="15">
      <c r="A5985" s="190"/>
      <c r="I5985" s="192"/>
    </row>
    <row r="5986" spans="1:9" ht="15">
      <c r="A5986" s="190"/>
      <c r="I5986" s="192"/>
    </row>
    <row r="5987" spans="1:9" ht="15">
      <c r="A5987" s="190"/>
      <c r="I5987" s="192"/>
    </row>
    <row r="5988" spans="1:9" ht="15">
      <c r="A5988" s="190"/>
      <c r="I5988" s="192"/>
    </row>
    <row r="5989" spans="1:9" ht="15">
      <c r="A5989" s="190"/>
      <c r="I5989" s="192"/>
    </row>
    <row r="5990" spans="1:9" ht="15">
      <c r="A5990" s="190"/>
      <c r="I5990" s="192"/>
    </row>
    <row r="5991" spans="1:9" ht="15">
      <c r="A5991" s="190"/>
      <c r="I5991" s="192"/>
    </row>
    <row r="5992" spans="1:9" ht="15">
      <c r="A5992" s="190"/>
      <c r="I5992" s="192"/>
    </row>
    <row r="5993" spans="1:9" ht="15">
      <c r="A5993" s="190"/>
      <c r="I5993" s="192"/>
    </row>
    <row r="5994" spans="1:9" ht="15">
      <c r="A5994" s="190"/>
      <c r="I5994" s="192"/>
    </row>
    <row r="5995" spans="1:9" ht="15">
      <c r="A5995" s="190"/>
      <c r="I5995" s="192"/>
    </row>
    <row r="5996" spans="1:9" ht="15">
      <c r="A5996" s="190"/>
      <c r="I5996" s="192"/>
    </row>
    <row r="5997" spans="1:9" ht="15">
      <c r="A5997" s="190"/>
      <c r="I5997" s="192"/>
    </row>
    <row r="5998" spans="1:9" ht="15">
      <c r="A5998" s="190"/>
      <c r="I5998" s="192"/>
    </row>
    <row r="5999" spans="1:9" ht="15">
      <c r="A5999" s="190"/>
      <c r="I5999" s="192"/>
    </row>
    <row r="6000" spans="1:9" ht="15">
      <c r="A6000" s="190"/>
      <c r="I6000" s="192"/>
    </row>
    <row r="6001" spans="1:9" ht="15">
      <c r="A6001" s="190"/>
      <c r="I6001" s="192"/>
    </row>
    <row r="6002" spans="1:9" ht="15">
      <c r="A6002" s="190"/>
      <c r="I6002" s="192"/>
    </row>
    <row r="6003" spans="1:9" ht="15">
      <c r="A6003" s="190"/>
      <c r="I6003" s="192"/>
    </row>
    <row r="6004" spans="1:9" ht="15">
      <c r="A6004" s="190"/>
      <c r="I6004" s="192"/>
    </row>
    <row r="6005" spans="1:9" ht="15">
      <c r="A6005" s="190"/>
      <c r="I6005" s="192"/>
    </row>
    <row r="6006" spans="1:9" ht="15">
      <c r="A6006" s="190"/>
      <c r="I6006" s="192"/>
    </row>
    <row r="6007" spans="1:9" ht="15">
      <c r="A6007" s="190"/>
      <c r="I6007" s="192"/>
    </row>
    <row r="6008" spans="1:9" ht="15">
      <c r="A6008" s="190"/>
      <c r="I6008" s="192"/>
    </row>
    <row r="6009" spans="1:9" ht="15">
      <c r="A6009" s="190"/>
      <c r="I6009" s="192"/>
    </row>
    <row r="6010" spans="1:9" ht="15">
      <c r="A6010" s="190"/>
      <c r="I6010" s="192"/>
    </row>
    <row r="6011" spans="1:9" ht="15">
      <c r="A6011" s="190"/>
      <c r="I6011" s="192"/>
    </row>
    <row r="6012" spans="1:9" ht="15">
      <c r="A6012" s="190"/>
      <c r="I6012" s="192"/>
    </row>
    <row r="6013" spans="1:9" ht="15">
      <c r="A6013" s="190"/>
      <c r="I6013" s="192"/>
    </row>
    <row r="6014" spans="1:9" ht="15">
      <c r="A6014" s="190"/>
      <c r="I6014" s="192"/>
    </row>
    <row r="6015" spans="1:9" ht="15">
      <c r="A6015" s="190"/>
      <c r="I6015" s="192"/>
    </row>
    <row r="6016" spans="1:9" ht="15">
      <c r="A6016" s="190"/>
      <c r="I6016" s="192"/>
    </row>
    <row r="6017" spans="1:9" ht="15">
      <c r="A6017" s="190"/>
      <c r="I6017" s="192"/>
    </row>
    <row r="6018" spans="1:9" ht="15">
      <c r="A6018" s="190"/>
      <c r="I6018" s="192"/>
    </row>
    <row r="6019" spans="1:9" ht="15">
      <c r="A6019" s="190"/>
      <c r="I6019" s="192"/>
    </row>
    <row r="6020" spans="1:9" ht="15">
      <c r="A6020" s="190"/>
      <c r="I6020" s="192"/>
    </row>
    <row r="6021" spans="1:9" ht="15">
      <c r="A6021" s="190"/>
      <c r="I6021" s="192"/>
    </row>
    <row r="6022" spans="1:9" ht="15">
      <c r="A6022" s="190"/>
      <c r="I6022" s="192"/>
    </row>
    <row r="6023" spans="1:9" ht="15">
      <c r="A6023" s="190"/>
      <c r="I6023" s="192"/>
    </row>
    <row r="6024" spans="1:9" ht="15">
      <c r="A6024" s="190"/>
      <c r="I6024" s="192"/>
    </row>
    <row r="6025" spans="1:9" ht="15">
      <c r="A6025" s="190"/>
      <c r="I6025" s="192"/>
    </row>
    <row r="6026" spans="1:9" ht="15">
      <c r="A6026" s="190"/>
      <c r="I6026" s="192"/>
    </row>
    <row r="6027" spans="1:9" ht="15">
      <c r="A6027" s="190"/>
      <c r="I6027" s="192"/>
    </row>
    <row r="6028" spans="1:9" ht="15">
      <c r="A6028" s="190"/>
      <c r="I6028" s="192"/>
    </row>
    <row r="6029" spans="1:9" ht="15">
      <c r="A6029" s="190"/>
      <c r="I6029" s="192"/>
    </row>
    <row r="6030" spans="1:9" ht="15">
      <c r="A6030" s="190"/>
      <c r="I6030" s="192"/>
    </row>
    <row r="6031" spans="1:9" ht="15">
      <c r="A6031" s="190"/>
      <c r="I6031" s="192"/>
    </row>
    <row r="6032" spans="1:9" ht="15">
      <c r="A6032" s="190"/>
      <c r="I6032" s="192"/>
    </row>
    <row r="6033" spans="1:9" ht="15">
      <c r="A6033" s="190"/>
      <c r="I6033" s="192"/>
    </row>
    <row r="6034" spans="1:9" ht="15">
      <c r="A6034" s="190"/>
      <c r="I6034" s="192"/>
    </row>
    <row r="6035" spans="1:9" ht="15">
      <c r="A6035" s="190"/>
      <c r="I6035" s="192"/>
    </row>
    <row r="6036" spans="1:9" ht="15">
      <c r="A6036" s="190"/>
      <c r="I6036" s="192"/>
    </row>
    <row r="6037" spans="1:9" ht="15">
      <c r="A6037" s="190"/>
      <c r="I6037" s="192"/>
    </row>
    <row r="6038" spans="1:9" ht="15">
      <c r="A6038" s="190"/>
      <c r="I6038" s="192"/>
    </row>
    <row r="6039" spans="1:9" ht="15">
      <c r="A6039" s="190"/>
      <c r="I6039" s="192"/>
    </row>
    <row r="6040" spans="1:9" ht="15">
      <c r="A6040" s="190"/>
      <c r="I6040" s="192"/>
    </row>
    <row r="6041" spans="1:9" ht="15">
      <c r="A6041" s="190"/>
      <c r="I6041" s="192"/>
    </row>
    <row r="6042" spans="1:9" ht="15">
      <c r="A6042" s="190"/>
      <c r="I6042" s="192"/>
    </row>
    <row r="6043" spans="1:9" ht="15">
      <c r="A6043" s="190"/>
      <c r="I6043" s="192"/>
    </row>
    <row r="6044" spans="1:9" ht="15">
      <c r="A6044" s="190"/>
      <c r="I6044" s="192"/>
    </row>
    <row r="6045" spans="1:9" ht="15">
      <c r="A6045" s="190"/>
      <c r="I6045" s="192"/>
    </row>
    <row r="6046" spans="1:9" ht="15">
      <c r="A6046" s="190"/>
      <c r="I6046" s="192"/>
    </row>
    <row r="6047" spans="1:9" ht="15">
      <c r="A6047" s="190"/>
      <c r="I6047" s="192"/>
    </row>
    <row r="6048" spans="1:9" ht="15">
      <c r="A6048" s="190"/>
      <c r="I6048" s="192"/>
    </row>
    <row r="6049" spans="1:9" ht="15">
      <c r="A6049" s="190"/>
      <c r="I6049" s="192"/>
    </row>
    <row r="6050" spans="1:9" ht="15">
      <c r="A6050" s="190"/>
      <c r="I6050" s="192"/>
    </row>
    <row r="6051" spans="1:9" ht="15">
      <c r="A6051" s="190"/>
      <c r="I6051" s="192"/>
    </row>
    <row r="6052" spans="1:9" ht="15">
      <c r="A6052" s="190"/>
      <c r="I6052" s="192"/>
    </row>
    <row r="6053" spans="1:9" ht="15">
      <c r="A6053" s="190"/>
      <c r="I6053" s="192"/>
    </row>
    <row r="6054" spans="1:9" ht="15">
      <c r="A6054" s="190"/>
      <c r="I6054" s="192"/>
    </row>
    <row r="6055" spans="1:9" ht="15">
      <c r="A6055" s="190"/>
      <c r="I6055" s="192"/>
    </row>
    <row r="6056" spans="1:9" ht="15">
      <c r="A6056" s="190"/>
      <c r="I6056" s="192"/>
    </row>
    <row r="6057" spans="1:9" ht="15">
      <c r="A6057" s="190"/>
      <c r="I6057" s="192"/>
    </row>
    <row r="6058" spans="1:9" ht="15">
      <c r="A6058" s="190"/>
      <c r="I6058" s="192"/>
    </row>
    <row r="6059" spans="1:9" ht="15">
      <c r="A6059" s="190"/>
      <c r="I6059" s="192"/>
    </row>
    <row r="6060" spans="1:9" ht="15">
      <c r="A6060" s="190"/>
      <c r="I6060" s="192"/>
    </row>
    <row r="6061" spans="1:9" ht="15">
      <c r="A6061" s="190"/>
      <c r="I6061" s="192"/>
    </row>
    <row r="6062" spans="1:9" ht="15">
      <c r="A6062" s="190"/>
      <c r="I6062" s="192"/>
    </row>
    <row r="6063" spans="1:9" ht="15">
      <c r="A6063" s="190"/>
      <c r="I6063" s="192"/>
    </row>
    <row r="6064" spans="1:9" ht="15">
      <c r="A6064" s="190"/>
      <c r="I6064" s="192"/>
    </row>
    <row r="6065" spans="1:9" ht="15">
      <c r="A6065" s="190"/>
      <c r="I6065" s="192"/>
    </row>
    <row r="6066" spans="1:9" ht="15">
      <c r="A6066" s="190"/>
      <c r="I6066" s="192"/>
    </row>
    <row r="6067" spans="1:9" ht="15">
      <c r="A6067" s="190"/>
      <c r="I6067" s="192"/>
    </row>
    <row r="6068" spans="1:9" ht="15">
      <c r="A6068" s="190"/>
      <c r="I6068" s="192"/>
    </row>
    <row r="6069" spans="1:9" ht="15">
      <c r="A6069" s="190"/>
      <c r="I6069" s="192"/>
    </row>
    <row r="6070" spans="1:9" ht="15">
      <c r="A6070" s="190"/>
      <c r="I6070" s="192"/>
    </row>
    <row r="6071" spans="1:9" ht="15">
      <c r="A6071" s="190"/>
      <c r="I6071" s="192"/>
    </row>
    <row r="6072" spans="1:9" ht="15">
      <c r="A6072" s="190"/>
      <c r="I6072" s="192"/>
    </row>
    <row r="6073" spans="1:9" ht="15">
      <c r="A6073" s="190"/>
      <c r="I6073" s="192"/>
    </row>
    <row r="6074" spans="1:9" ht="15">
      <c r="A6074" s="190"/>
      <c r="I6074" s="192"/>
    </row>
    <row r="6075" spans="1:9" ht="15">
      <c r="A6075" s="190"/>
      <c r="I6075" s="192"/>
    </row>
    <row r="6076" spans="1:9" ht="15">
      <c r="A6076" s="190"/>
      <c r="I6076" s="192"/>
    </row>
    <row r="6077" spans="1:9" ht="15">
      <c r="A6077" s="190"/>
      <c r="I6077" s="192"/>
    </row>
    <row r="6078" spans="1:9" ht="15">
      <c r="A6078" s="190"/>
      <c r="I6078" s="192"/>
    </row>
    <row r="6079" spans="1:9" ht="15">
      <c r="A6079" s="190"/>
      <c r="I6079" s="192"/>
    </row>
    <row r="6080" spans="1:9" ht="15">
      <c r="A6080" s="190"/>
      <c r="I6080" s="192"/>
    </row>
    <row r="6081" spans="1:9" ht="15">
      <c r="A6081" s="190"/>
      <c r="I6081" s="192"/>
    </row>
    <row r="6082" spans="1:9" ht="15">
      <c r="A6082" s="190"/>
      <c r="I6082" s="192"/>
    </row>
    <row r="6083" spans="1:9" ht="15">
      <c r="A6083" s="190"/>
      <c r="I6083" s="192"/>
    </row>
    <row r="6084" spans="1:9" ht="15">
      <c r="A6084" s="190"/>
      <c r="I6084" s="192"/>
    </row>
    <row r="6085" spans="1:9" ht="15">
      <c r="A6085" s="190"/>
      <c r="I6085" s="192"/>
    </row>
    <row r="6086" spans="1:9" ht="15">
      <c r="A6086" s="190"/>
      <c r="I6086" s="192"/>
    </row>
    <row r="6087" spans="1:9" ht="15">
      <c r="A6087" s="190"/>
      <c r="I6087" s="192"/>
    </row>
    <row r="6088" spans="1:9" ht="15">
      <c r="A6088" s="190"/>
      <c r="I6088" s="192"/>
    </row>
    <row r="6089" spans="1:9" ht="15">
      <c r="A6089" s="190"/>
      <c r="I6089" s="192"/>
    </row>
    <row r="6090" spans="1:9" ht="15">
      <c r="A6090" s="190"/>
      <c r="I6090" s="192"/>
    </row>
    <row r="6091" spans="1:9" ht="15">
      <c r="A6091" s="190"/>
      <c r="I6091" s="192"/>
    </row>
    <row r="6092" spans="1:9" ht="15">
      <c r="A6092" s="190"/>
      <c r="I6092" s="192"/>
    </row>
    <row r="6093" spans="1:9" ht="15">
      <c r="A6093" s="190"/>
      <c r="I6093" s="192"/>
    </row>
    <row r="6094" spans="1:9" ht="15">
      <c r="A6094" s="190"/>
      <c r="I6094" s="192"/>
    </row>
    <row r="6095" spans="1:9" ht="15">
      <c r="A6095" s="190"/>
      <c r="I6095" s="192"/>
    </row>
    <row r="6096" spans="1:9" ht="15">
      <c r="A6096" s="190"/>
      <c r="I6096" s="192"/>
    </row>
    <row r="6097" spans="1:9" ht="15">
      <c r="A6097" s="190"/>
      <c r="I6097" s="192"/>
    </row>
    <row r="6098" spans="1:9" ht="15">
      <c r="A6098" s="190"/>
      <c r="I6098" s="192"/>
    </row>
    <row r="6099" spans="1:9" ht="15">
      <c r="A6099" s="190"/>
      <c r="I6099" s="192"/>
    </row>
    <row r="6100" spans="1:9" ht="15">
      <c r="A6100" s="190"/>
      <c r="I6100" s="192"/>
    </row>
    <row r="6101" spans="1:9" ht="15">
      <c r="A6101" s="190"/>
      <c r="I6101" s="192"/>
    </row>
    <row r="6102" spans="1:9" ht="15">
      <c r="A6102" s="190"/>
      <c r="I6102" s="192"/>
    </row>
    <row r="6103" spans="1:9" ht="15">
      <c r="A6103" s="190"/>
      <c r="I6103" s="192"/>
    </row>
    <row r="6104" spans="1:9" ht="15">
      <c r="A6104" s="190"/>
      <c r="I6104" s="192"/>
    </row>
    <row r="6105" spans="1:9" ht="15">
      <c r="A6105" s="190"/>
      <c r="I6105" s="192"/>
    </row>
    <row r="6106" spans="1:9" ht="15">
      <c r="A6106" s="190"/>
      <c r="I6106" s="192"/>
    </row>
    <row r="6107" spans="1:9" ht="15">
      <c r="A6107" s="190"/>
      <c r="I6107" s="192"/>
    </row>
    <row r="6108" spans="1:9" ht="15">
      <c r="A6108" s="190"/>
      <c r="I6108" s="192"/>
    </row>
    <row r="6109" spans="1:9" ht="15">
      <c r="A6109" s="190"/>
      <c r="I6109" s="192"/>
    </row>
    <row r="6110" spans="1:9" ht="15">
      <c r="A6110" s="190"/>
      <c r="I6110" s="192"/>
    </row>
    <row r="6111" spans="1:9" ht="15">
      <c r="A6111" s="190"/>
      <c r="I6111" s="192"/>
    </row>
    <row r="6112" spans="1:9" ht="15">
      <c r="A6112" s="190"/>
      <c r="I6112" s="192"/>
    </row>
    <row r="6113" spans="1:9" ht="15">
      <c r="A6113" s="190"/>
      <c r="I6113" s="192"/>
    </row>
    <row r="6114" spans="1:9" ht="15">
      <c r="A6114" s="190"/>
      <c r="I6114" s="192"/>
    </row>
    <row r="6115" spans="1:9" ht="15">
      <c r="A6115" s="190"/>
      <c r="I6115" s="192"/>
    </row>
    <row r="6116" spans="1:9" ht="15">
      <c r="A6116" s="190"/>
      <c r="I6116" s="192"/>
    </row>
    <row r="6117" spans="1:9" ht="15">
      <c r="A6117" s="190"/>
      <c r="I6117" s="192"/>
    </row>
    <row r="6118" spans="1:9" ht="15">
      <c r="A6118" s="190"/>
      <c r="I6118" s="192"/>
    </row>
    <row r="6119" spans="1:9" ht="15">
      <c r="A6119" s="190"/>
      <c r="I6119" s="192"/>
    </row>
    <row r="6120" spans="1:9" ht="15">
      <c r="A6120" s="190"/>
      <c r="I6120" s="192"/>
    </row>
    <row r="6121" spans="1:9" ht="15">
      <c r="A6121" s="190"/>
      <c r="I6121" s="192"/>
    </row>
    <row r="6122" spans="1:9" ht="15">
      <c r="A6122" s="190"/>
      <c r="I6122" s="192"/>
    </row>
    <row r="6123" spans="1:9" ht="15">
      <c r="A6123" s="190"/>
      <c r="I6123" s="192"/>
    </row>
    <row r="6124" spans="1:9" ht="15">
      <c r="A6124" s="190"/>
      <c r="I6124" s="192"/>
    </row>
    <row r="6125" spans="1:9" ht="15">
      <c r="A6125" s="190"/>
      <c r="I6125" s="192"/>
    </row>
    <row r="6126" spans="1:9" ht="15">
      <c r="A6126" s="190"/>
      <c r="I6126" s="192"/>
    </row>
    <row r="6127" spans="1:9" ht="15">
      <c r="A6127" s="190"/>
      <c r="I6127" s="192"/>
    </row>
    <row r="6128" spans="1:9" ht="15">
      <c r="A6128" s="190"/>
      <c r="I6128" s="192"/>
    </row>
    <row r="6129" spans="1:9" ht="15">
      <c r="A6129" s="190"/>
      <c r="I6129" s="192"/>
    </row>
    <row r="6130" spans="1:9" ht="15">
      <c r="A6130" s="190"/>
      <c r="I6130" s="192"/>
    </row>
    <row r="6131" spans="1:9" ht="15">
      <c r="A6131" s="190"/>
      <c r="I6131" s="192"/>
    </row>
    <row r="6132" spans="1:9" ht="15">
      <c r="A6132" s="190"/>
      <c r="I6132" s="192"/>
    </row>
    <row r="6133" spans="1:9" ht="15">
      <c r="A6133" s="190"/>
      <c r="I6133" s="192"/>
    </row>
    <row r="6134" spans="1:9" ht="15">
      <c r="A6134" s="190"/>
      <c r="I6134" s="192"/>
    </row>
    <row r="6135" spans="1:9" ht="15">
      <c r="A6135" s="190"/>
      <c r="I6135" s="192"/>
    </row>
    <row r="6136" spans="1:9" ht="15">
      <c r="A6136" s="190"/>
      <c r="I6136" s="192"/>
    </row>
    <row r="6137" spans="1:9" ht="15">
      <c r="A6137" s="190"/>
      <c r="I6137" s="192"/>
    </row>
    <row r="6138" spans="1:9" ht="15">
      <c r="A6138" s="190"/>
      <c r="I6138" s="192"/>
    </row>
    <row r="6139" spans="1:9" ht="15">
      <c r="A6139" s="190"/>
      <c r="I6139" s="192"/>
    </row>
    <row r="6140" spans="1:9" ht="15">
      <c r="A6140" s="190"/>
      <c r="I6140" s="192"/>
    </row>
    <row r="6141" spans="1:9" ht="15">
      <c r="A6141" s="190"/>
      <c r="I6141" s="192"/>
    </row>
    <row r="6142" spans="1:9" ht="15">
      <c r="A6142" s="190"/>
      <c r="I6142" s="192"/>
    </row>
    <row r="6143" spans="1:9" ht="15">
      <c r="A6143" s="190"/>
      <c r="I6143" s="192"/>
    </row>
    <row r="6144" spans="1:9" ht="15">
      <c r="A6144" s="190"/>
      <c r="I6144" s="192"/>
    </row>
    <row r="6145" spans="1:9" ht="15">
      <c r="A6145" s="190"/>
      <c r="I6145" s="192"/>
    </row>
    <row r="6146" spans="1:9" ht="15">
      <c r="A6146" s="190"/>
      <c r="I6146" s="192"/>
    </row>
    <row r="6147" spans="1:9" ht="15">
      <c r="A6147" s="190"/>
      <c r="I6147" s="192"/>
    </row>
    <row r="6148" spans="1:9" ht="15">
      <c r="A6148" s="190"/>
      <c r="I6148" s="192"/>
    </row>
    <row r="6149" spans="1:9" ht="15">
      <c r="A6149" s="190"/>
      <c r="I6149" s="192"/>
    </row>
    <row r="6150" spans="1:9" ht="15">
      <c r="A6150" s="190"/>
      <c r="I6150" s="192"/>
    </row>
    <row r="6151" spans="1:9" ht="15">
      <c r="A6151" s="190"/>
      <c r="I6151" s="192"/>
    </row>
    <row r="6152" spans="1:9" ht="15">
      <c r="A6152" s="190"/>
      <c r="I6152" s="192"/>
    </row>
    <row r="6153" spans="1:9" ht="15">
      <c r="A6153" s="190"/>
      <c r="I6153" s="192"/>
    </row>
    <row r="6154" spans="1:9" ht="15">
      <c r="A6154" s="190"/>
      <c r="I6154" s="192"/>
    </row>
    <row r="6155" spans="1:9" ht="15">
      <c r="A6155" s="190"/>
      <c r="I6155" s="192"/>
    </row>
    <row r="6156" spans="1:9" ht="15">
      <c r="A6156" s="190"/>
      <c r="I6156" s="192"/>
    </row>
    <row r="6157" spans="1:9" ht="15">
      <c r="A6157" s="190"/>
      <c r="I6157" s="192"/>
    </row>
    <row r="6158" spans="1:9" ht="15">
      <c r="A6158" s="190"/>
      <c r="I6158" s="192"/>
    </row>
    <row r="6159" spans="1:9" ht="15">
      <c r="A6159" s="190"/>
      <c r="I6159" s="192"/>
    </row>
    <row r="6160" spans="1:9" ht="15">
      <c r="A6160" s="190"/>
      <c r="I6160" s="192"/>
    </row>
    <row r="6161" spans="1:9" ht="15">
      <c r="A6161" s="190"/>
      <c r="I6161" s="192"/>
    </row>
    <row r="6162" spans="1:9" ht="15">
      <c r="A6162" s="190"/>
      <c r="I6162" s="192"/>
    </row>
    <row r="6163" spans="1:9" ht="15">
      <c r="A6163" s="190"/>
      <c r="I6163" s="192"/>
    </row>
    <row r="6164" spans="1:9" ht="15">
      <c r="A6164" s="190"/>
      <c r="I6164" s="192"/>
    </row>
    <row r="6165" spans="1:9" ht="15">
      <c r="A6165" s="190"/>
      <c r="I6165" s="192"/>
    </row>
    <row r="6166" spans="1:9" ht="15">
      <c r="A6166" s="190"/>
      <c r="I6166" s="192"/>
    </row>
    <row r="6167" spans="1:9" ht="15">
      <c r="A6167" s="190"/>
      <c r="I6167" s="192"/>
    </row>
    <row r="6168" spans="1:9" ht="15">
      <c r="A6168" s="190"/>
      <c r="I6168" s="192"/>
    </row>
    <row r="6169" spans="1:9" ht="15">
      <c r="A6169" s="190"/>
      <c r="I6169" s="192"/>
    </row>
    <row r="6170" spans="1:9" ht="15">
      <c r="A6170" s="190"/>
      <c r="I6170" s="192"/>
    </row>
    <row r="6171" spans="1:9" ht="15">
      <c r="A6171" s="190"/>
      <c r="I6171" s="192"/>
    </row>
    <row r="6172" spans="1:9" ht="15">
      <c r="A6172" s="190"/>
      <c r="I6172" s="192"/>
    </row>
    <row r="6173" spans="1:9" ht="15">
      <c r="A6173" s="190"/>
      <c r="I6173" s="192"/>
    </row>
    <row r="6174" spans="1:9" ht="15">
      <c r="A6174" s="190"/>
      <c r="I6174" s="192"/>
    </row>
    <row r="6175" spans="1:9" ht="15">
      <c r="A6175" s="190"/>
      <c r="I6175" s="192"/>
    </row>
    <row r="6176" spans="1:9" ht="15">
      <c r="A6176" s="190"/>
      <c r="I6176" s="192"/>
    </row>
    <row r="6177" spans="1:9" ht="15">
      <c r="A6177" s="190"/>
      <c r="I6177" s="192"/>
    </row>
    <row r="6178" spans="1:9" ht="15">
      <c r="A6178" s="190"/>
      <c r="I6178" s="192"/>
    </row>
    <row r="6179" spans="1:9" ht="15">
      <c r="A6179" s="190"/>
      <c r="I6179" s="192"/>
    </row>
    <row r="6180" spans="1:9" ht="15">
      <c r="A6180" s="190"/>
      <c r="I6180" s="192"/>
    </row>
    <row r="6181" spans="1:9" ht="15">
      <c r="A6181" s="190"/>
      <c r="I6181" s="192"/>
    </row>
    <row r="6182" spans="1:9" ht="15">
      <c r="A6182" s="190"/>
      <c r="I6182" s="192"/>
    </row>
    <row r="6183" spans="1:9" ht="15">
      <c r="A6183" s="190"/>
      <c r="I6183" s="192"/>
    </row>
    <row r="6184" spans="1:9" ht="15">
      <c r="A6184" s="190"/>
      <c r="I6184" s="192"/>
    </row>
    <row r="6185" spans="1:9" ht="15">
      <c r="A6185" s="190"/>
      <c r="I6185" s="192"/>
    </row>
    <row r="6186" spans="1:9" ht="15">
      <c r="A6186" s="190"/>
      <c r="I6186" s="192"/>
    </row>
    <row r="6187" spans="1:9" ht="15">
      <c r="A6187" s="190"/>
      <c r="I6187" s="192"/>
    </row>
    <row r="6188" spans="1:9" ht="15">
      <c r="A6188" s="190"/>
      <c r="I6188" s="192"/>
    </row>
    <row r="6189" spans="1:9" ht="15">
      <c r="A6189" s="190"/>
      <c r="I6189" s="192"/>
    </row>
    <row r="6190" spans="1:9" ht="15">
      <c r="A6190" s="190"/>
      <c r="I6190" s="192"/>
    </row>
    <row r="6191" spans="1:9" ht="15">
      <c r="A6191" s="190"/>
      <c r="I6191" s="192"/>
    </row>
    <row r="6192" spans="1:9" ht="15">
      <c r="A6192" s="190"/>
      <c r="I6192" s="192"/>
    </row>
    <row r="6193" spans="1:9" ht="15">
      <c r="A6193" s="190"/>
      <c r="I6193" s="192"/>
    </row>
    <row r="6194" spans="1:9" ht="15">
      <c r="A6194" s="190"/>
      <c r="I6194" s="192"/>
    </row>
    <row r="6195" spans="1:9" ht="15">
      <c r="A6195" s="190"/>
      <c r="I6195" s="192"/>
    </row>
    <row r="6196" spans="1:9" ht="15">
      <c r="A6196" s="190"/>
      <c r="I6196" s="192"/>
    </row>
    <row r="6197" spans="1:9" ht="15">
      <c r="A6197" s="190"/>
      <c r="I6197" s="192"/>
    </row>
    <row r="6198" spans="1:9" ht="15">
      <c r="A6198" s="190"/>
      <c r="I6198" s="192"/>
    </row>
    <row r="6199" spans="1:9" ht="15">
      <c r="A6199" s="190"/>
      <c r="I6199" s="192"/>
    </row>
    <row r="6200" spans="1:9" ht="15">
      <c r="A6200" s="190"/>
      <c r="I6200" s="192"/>
    </row>
    <row r="6201" spans="1:9" ht="15">
      <c r="A6201" s="190"/>
      <c r="I6201" s="192"/>
    </row>
    <row r="6202" spans="1:9" ht="15">
      <c r="A6202" s="190"/>
      <c r="I6202" s="192"/>
    </row>
    <row r="6203" spans="1:9" ht="15">
      <c r="A6203" s="190"/>
      <c r="I6203" s="192"/>
    </row>
    <row r="6204" spans="1:9" ht="15">
      <c r="A6204" s="190"/>
      <c r="I6204" s="192"/>
    </row>
    <row r="6205" spans="1:9" ht="15">
      <c r="A6205" s="190"/>
      <c r="I6205" s="192"/>
    </row>
    <row r="6206" spans="1:9" ht="15">
      <c r="A6206" s="190"/>
      <c r="I6206" s="192"/>
    </row>
    <row r="6207" spans="1:9" ht="15">
      <c r="A6207" s="190"/>
      <c r="I6207" s="192"/>
    </row>
    <row r="6208" spans="1:9" ht="15">
      <c r="A6208" s="190"/>
      <c r="I6208" s="192"/>
    </row>
    <row r="6209" spans="1:9" ht="15">
      <c r="A6209" s="190"/>
      <c r="I6209" s="192"/>
    </row>
    <row r="6210" spans="1:9" ht="15">
      <c r="A6210" s="190"/>
      <c r="I6210" s="192"/>
    </row>
    <row r="6211" spans="1:9" ht="15">
      <c r="A6211" s="190"/>
      <c r="I6211" s="192"/>
    </row>
    <row r="6212" spans="1:9" ht="15">
      <c r="A6212" s="190"/>
      <c r="I6212" s="192"/>
    </row>
    <row r="6213" spans="1:9" ht="15">
      <c r="A6213" s="190"/>
      <c r="I6213" s="192"/>
    </row>
    <row r="6214" spans="1:9" ht="15">
      <c r="A6214" s="190"/>
      <c r="I6214" s="192"/>
    </row>
    <row r="6215" spans="1:9" ht="15">
      <c r="A6215" s="190"/>
      <c r="I6215" s="192"/>
    </row>
    <row r="6216" spans="1:9" ht="15">
      <c r="A6216" s="190"/>
      <c r="I6216" s="192"/>
    </row>
    <row r="6217" spans="1:9" ht="15">
      <c r="A6217" s="190"/>
      <c r="I6217" s="192"/>
    </row>
    <row r="6218" spans="1:9" ht="15">
      <c r="A6218" s="190"/>
      <c r="I6218" s="192"/>
    </row>
    <row r="6219" spans="1:9" ht="15">
      <c r="A6219" s="190"/>
      <c r="I6219" s="192"/>
    </row>
    <row r="6220" spans="1:9" ht="15">
      <c r="A6220" s="190"/>
      <c r="I6220" s="192"/>
    </row>
    <row r="6221" spans="1:9" ht="15">
      <c r="A6221" s="190"/>
      <c r="I6221" s="192"/>
    </row>
    <row r="6222" spans="1:9" ht="15">
      <c r="A6222" s="190"/>
      <c r="I6222" s="192"/>
    </row>
    <row r="6223" spans="1:9" ht="15">
      <c r="A6223" s="190"/>
      <c r="I6223" s="192"/>
    </row>
    <row r="6224" spans="1:9" ht="15">
      <c r="A6224" s="190"/>
      <c r="I6224" s="192"/>
    </row>
    <row r="6225" spans="1:9" ht="15">
      <c r="A6225" s="190"/>
      <c r="I6225" s="192"/>
    </row>
    <row r="6226" spans="1:9" ht="15">
      <c r="A6226" s="190"/>
      <c r="I6226" s="192"/>
    </row>
    <row r="6227" spans="1:9" ht="15">
      <c r="A6227" s="190"/>
      <c r="I6227" s="192"/>
    </row>
    <row r="6228" spans="1:9" ht="15">
      <c r="A6228" s="190"/>
      <c r="I6228" s="192"/>
    </row>
    <row r="6229" spans="1:9" ht="15">
      <c r="A6229" s="190"/>
      <c r="I6229" s="192"/>
    </row>
    <row r="6230" spans="1:9" ht="15">
      <c r="A6230" s="190"/>
      <c r="I6230" s="192"/>
    </row>
    <row r="6231" spans="1:9" ht="15">
      <c r="A6231" s="190"/>
      <c r="I6231" s="192"/>
    </row>
    <row r="6232" spans="1:9" ht="15">
      <c r="A6232" s="190"/>
      <c r="I6232" s="192"/>
    </row>
    <row r="6233" spans="1:9" ht="15">
      <c r="A6233" s="190"/>
      <c r="I6233" s="192"/>
    </row>
    <row r="6234" spans="1:9" ht="15">
      <c r="A6234" s="190"/>
      <c r="I6234" s="192"/>
    </row>
    <row r="6235" spans="1:9" ht="15">
      <c r="A6235" s="190"/>
      <c r="I6235" s="192"/>
    </row>
    <row r="6236" spans="1:9" ht="15">
      <c r="A6236" s="190"/>
      <c r="I6236" s="192"/>
    </row>
    <row r="6237" spans="1:9" ht="15">
      <c r="A6237" s="190"/>
      <c r="I6237" s="192"/>
    </row>
    <row r="6238" spans="1:9" ht="15">
      <c r="A6238" s="190"/>
      <c r="I6238" s="192"/>
    </row>
    <row r="6239" spans="1:9" ht="15">
      <c r="A6239" s="190"/>
      <c r="I6239" s="192"/>
    </row>
    <row r="6240" spans="1:9" ht="15">
      <c r="A6240" s="190"/>
      <c r="I6240" s="192"/>
    </row>
    <row r="6241" spans="1:9" ht="15">
      <c r="A6241" s="190"/>
      <c r="I6241" s="192"/>
    </row>
    <row r="6242" spans="1:9" ht="15">
      <c r="A6242" s="190"/>
      <c r="I6242" s="192"/>
    </row>
    <row r="6243" spans="1:9" ht="15">
      <c r="A6243" s="190"/>
      <c r="I6243" s="192"/>
    </row>
    <row r="6244" spans="1:9" ht="15">
      <c r="A6244" s="190"/>
      <c r="I6244" s="192"/>
    </row>
    <row r="6245" spans="1:9" ht="15">
      <c r="A6245" s="190"/>
      <c r="I6245" s="192"/>
    </row>
    <row r="6246" spans="1:9" ht="15">
      <c r="A6246" s="190"/>
      <c r="I6246" s="192"/>
    </row>
    <row r="6247" spans="1:9" ht="15">
      <c r="A6247" s="190"/>
      <c r="I6247" s="192"/>
    </row>
    <row r="6248" spans="1:9" ht="15">
      <c r="A6248" s="190"/>
      <c r="I6248" s="192"/>
    </row>
    <row r="6249" spans="1:9" ht="15">
      <c r="A6249" s="190"/>
      <c r="I6249" s="192"/>
    </row>
    <row r="6250" spans="1:9" ht="15">
      <c r="A6250" s="190"/>
      <c r="I6250" s="192"/>
    </row>
    <row r="6251" spans="1:9" ht="15">
      <c r="A6251" s="190"/>
      <c r="I6251" s="192"/>
    </row>
    <row r="6252" spans="1:9" ht="15">
      <c r="A6252" s="190"/>
      <c r="I6252" s="192"/>
    </row>
    <row r="6253" spans="1:9" ht="15">
      <c r="A6253" s="190"/>
      <c r="I6253" s="192"/>
    </row>
    <row r="6254" spans="1:9" ht="15">
      <c r="A6254" s="190"/>
      <c r="I6254" s="192"/>
    </row>
    <row r="6255" spans="1:9" ht="15">
      <c r="A6255" s="190"/>
      <c r="I6255" s="192"/>
    </row>
    <row r="6256" spans="1:9" ht="15">
      <c r="A6256" s="190"/>
      <c r="I6256" s="192"/>
    </row>
    <row r="6257" spans="1:9" ht="15">
      <c r="A6257" s="190"/>
      <c r="I6257" s="192"/>
    </row>
    <row r="6258" spans="1:9" ht="15">
      <c r="A6258" s="190"/>
      <c r="I6258" s="192"/>
    </row>
    <row r="6259" spans="1:9" ht="15">
      <c r="A6259" s="190"/>
      <c r="I6259" s="192"/>
    </row>
    <row r="6260" spans="1:9" ht="15">
      <c r="A6260" s="190"/>
      <c r="I6260" s="192"/>
    </row>
    <row r="6261" spans="1:9" ht="15">
      <c r="A6261" s="190"/>
      <c r="I6261" s="192"/>
    </row>
    <row r="6262" spans="1:9" ht="15">
      <c r="A6262" s="190"/>
      <c r="I6262" s="192"/>
    </row>
    <row r="6263" spans="1:9" ht="15">
      <c r="A6263" s="190"/>
      <c r="I6263" s="192"/>
    </row>
    <row r="6264" spans="1:9" ht="15">
      <c r="A6264" s="190"/>
      <c r="I6264" s="192"/>
    </row>
    <row r="6265" spans="1:9" ht="15">
      <c r="A6265" s="190"/>
      <c r="I6265" s="192"/>
    </row>
    <row r="6266" spans="1:9" ht="15">
      <c r="A6266" s="190"/>
      <c r="I6266" s="192"/>
    </row>
    <row r="6267" spans="1:9" ht="15">
      <c r="A6267" s="190"/>
      <c r="I6267" s="192"/>
    </row>
    <row r="6268" spans="1:9" ht="15">
      <c r="A6268" s="190"/>
      <c r="I6268" s="192"/>
    </row>
    <row r="6269" spans="1:9" ht="15">
      <c r="A6269" s="190"/>
      <c r="I6269" s="192"/>
    </row>
    <row r="6270" spans="1:9" ht="15">
      <c r="A6270" s="190"/>
      <c r="I6270" s="192"/>
    </row>
    <row r="6271" spans="1:9" ht="15">
      <c r="A6271" s="190"/>
      <c r="I6271" s="192"/>
    </row>
    <row r="6272" spans="1:9" ht="15">
      <c r="A6272" s="190"/>
      <c r="I6272" s="192"/>
    </row>
    <row r="6273" spans="1:9" ht="15">
      <c r="A6273" s="190"/>
      <c r="I6273" s="192"/>
    </row>
    <row r="6274" spans="1:9" ht="15">
      <c r="A6274" s="190"/>
      <c r="I6274" s="192"/>
    </row>
    <row r="6275" spans="1:9" ht="15">
      <c r="A6275" s="190"/>
      <c r="I6275" s="192"/>
    </row>
    <row r="6276" spans="1:9" ht="15">
      <c r="A6276" s="190"/>
      <c r="I6276" s="192"/>
    </row>
    <row r="6277" spans="1:9" ht="15">
      <c r="A6277" s="190"/>
      <c r="I6277" s="192"/>
    </row>
    <row r="6278" spans="1:9" ht="15">
      <c r="A6278" s="190"/>
      <c r="I6278" s="192"/>
    </row>
    <row r="6279" spans="1:9" ht="15">
      <c r="A6279" s="190"/>
      <c r="I6279" s="192"/>
    </row>
    <row r="6280" spans="1:9" ht="15">
      <c r="A6280" s="190"/>
      <c r="I6280" s="192"/>
    </row>
    <row r="6281" spans="1:9" ht="15">
      <c r="A6281" s="190"/>
      <c r="I6281" s="192"/>
    </row>
    <row r="6282" spans="1:9" ht="15">
      <c r="A6282" s="190"/>
      <c r="I6282" s="192"/>
    </row>
    <row r="6283" spans="1:9" ht="15">
      <c r="A6283" s="190"/>
      <c r="I6283" s="192"/>
    </row>
    <row r="6284" spans="1:9" ht="15">
      <c r="A6284" s="190"/>
      <c r="I6284" s="192"/>
    </row>
    <row r="6285" spans="1:9" ht="15">
      <c r="A6285" s="190"/>
      <c r="I6285" s="192"/>
    </row>
    <row r="6286" spans="1:9" ht="15">
      <c r="A6286" s="190"/>
      <c r="I6286" s="192"/>
    </row>
    <row r="6287" spans="1:9" ht="15">
      <c r="A6287" s="190"/>
      <c r="I6287" s="192"/>
    </row>
    <row r="6288" spans="1:9" ht="15">
      <c r="A6288" s="190"/>
      <c r="I6288" s="192"/>
    </row>
    <row r="6289" spans="1:9" ht="15">
      <c r="A6289" s="190"/>
      <c r="I6289" s="192"/>
    </row>
    <row r="6290" spans="1:9" ht="15">
      <c r="A6290" s="190"/>
      <c r="I6290" s="192"/>
    </row>
    <row r="6291" spans="1:9" ht="15">
      <c r="A6291" s="190"/>
      <c r="I6291" s="192"/>
    </row>
    <row r="6292" spans="1:9" ht="15">
      <c r="A6292" s="190"/>
      <c r="I6292" s="192"/>
    </row>
    <row r="6293" spans="1:9" ht="15">
      <c r="A6293" s="190"/>
      <c r="I6293" s="192"/>
    </row>
    <row r="6294" spans="1:9" ht="15">
      <c r="A6294" s="190"/>
      <c r="I6294" s="192"/>
    </row>
    <row r="6295" spans="1:9" ht="15">
      <c r="A6295" s="190"/>
      <c r="I6295" s="192"/>
    </row>
    <row r="6296" spans="1:9" ht="15">
      <c r="A6296" s="190"/>
      <c r="I6296" s="192"/>
    </row>
    <row r="6297" spans="1:9" ht="15">
      <c r="A6297" s="190"/>
      <c r="I6297" s="192"/>
    </row>
    <row r="6298" spans="1:9" ht="15">
      <c r="A6298" s="190"/>
      <c r="I6298" s="192"/>
    </row>
    <row r="6299" spans="1:9" ht="15">
      <c r="A6299" s="190"/>
      <c r="I6299" s="192"/>
    </row>
    <row r="6300" spans="1:9" ht="15">
      <c r="A6300" s="190"/>
      <c r="I6300" s="192"/>
    </row>
    <row r="6301" spans="1:9" ht="15">
      <c r="A6301" s="190"/>
      <c r="I6301" s="192"/>
    </row>
    <row r="6302" spans="1:9" ht="15">
      <c r="A6302" s="190"/>
      <c r="I6302" s="192"/>
    </row>
    <row r="6303" spans="1:9" ht="15">
      <c r="A6303" s="190"/>
      <c r="I6303" s="192"/>
    </row>
    <row r="6304" spans="1:9" ht="15">
      <c r="A6304" s="190"/>
      <c r="I6304" s="192"/>
    </row>
    <row r="6305" spans="1:9" ht="15">
      <c r="A6305" s="190"/>
      <c r="I6305" s="192"/>
    </row>
    <row r="6306" spans="1:9" ht="15">
      <c r="A6306" s="190"/>
      <c r="I6306" s="192"/>
    </row>
    <row r="6307" spans="1:9" ht="15">
      <c r="A6307" s="190"/>
      <c r="I6307" s="192"/>
    </row>
    <row r="6308" spans="1:9" ht="15">
      <c r="A6308" s="190"/>
      <c r="I6308" s="192"/>
    </row>
    <row r="6309" spans="1:9" ht="15">
      <c r="A6309" s="190"/>
      <c r="I6309" s="192"/>
    </row>
    <row r="6310" spans="1:9" ht="15">
      <c r="A6310" s="190"/>
      <c r="I6310" s="192"/>
    </row>
    <row r="6311" spans="1:9" ht="15">
      <c r="A6311" s="190"/>
      <c r="I6311" s="192"/>
    </row>
    <row r="6312" spans="1:9" ht="15">
      <c r="A6312" s="190"/>
      <c r="I6312" s="192"/>
    </row>
    <row r="6313" spans="1:9" ht="15">
      <c r="A6313" s="190"/>
      <c r="I6313" s="192"/>
    </row>
    <row r="6314" spans="1:9" ht="15">
      <c r="A6314" s="190"/>
      <c r="I6314" s="192"/>
    </row>
    <row r="6315" spans="1:9" ht="15">
      <c r="A6315" s="190"/>
      <c r="I6315" s="192"/>
    </row>
    <row r="6316" spans="1:9" ht="15">
      <c r="A6316" s="190"/>
      <c r="I6316" s="192"/>
    </row>
    <row r="6317" spans="1:9" ht="15">
      <c r="A6317" s="190"/>
      <c r="I6317" s="192"/>
    </row>
    <row r="6318" spans="1:9" ht="15">
      <c r="A6318" s="190"/>
      <c r="I6318" s="192"/>
    </row>
    <row r="6319" spans="1:9" ht="15">
      <c r="A6319" s="190"/>
      <c r="I6319" s="192"/>
    </row>
    <row r="6320" spans="1:9" ht="15">
      <c r="A6320" s="190"/>
      <c r="I6320" s="192"/>
    </row>
    <row r="6321" spans="1:9" ht="15">
      <c r="A6321" s="190"/>
      <c r="I6321" s="192"/>
    </row>
    <row r="6322" spans="1:9" ht="15">
      <c r="A6322" s="190"/>
      <c r="I6322" s="192"/>
    </row>
    <row r="6323" spans="1:9" ht="15">
      <c r="A6323" s="190"/>
      <c r="I6323" s="192"/>
    </row>
    <row r="6324" spans="1:9" ht="15">
      <c r="A6324" s="190"/>
      <c r="I6324" s="192"/>
    </row>
    <row r="6325" spans="1:9" ht="15">
      <c r="A6325" s="190"/>
      <c r="I6325" s="192"/>
    </row>
    <row r="6326" spans="1:9" ht="15">
      <c r="A6326" s="190"/>
      <c r="I6326" s="192"/>
    </row>
    <row r="6327" spans="1:9" ht="15">
      <c r="A6327" s="190"/>
      <c r="I6327" s="192"/>
    </row>
    <row r="6328" spans="1:9" ht="15">
      <c r="A6328" s="190"/>
      <c r="I6328" s="192"/>
    </row>
    <row r="6329" spans="1:9" ht="15">
      <c r="A6329" s="190"/>
      <c r="I6329" s="192"/>
    </row>
    <row r="6330" spans="1:9" ht="15">
      <c r="A6330" s="190"/>
      <c r="I6330" s="192"/>
    </row>
    <row r="6331" spans="1:9" ht="15">
      <c r="A6331" s="190"/>
      <c r="I6331" s="192"/>
    </row>
    <row r="6332" spans="1:9" ht="15">
      <c r="A6332" s="190"/>
      <c r="I6332" s="192"/>
    </row>
    <row r="6333" spans="1:9" ht="15">
      <c r="A6333" s="190"/>
      <c r="I6333" s="192"/>
    </row>
    <row r="6334" spans="1:9" ht="15">
      <c r="A6334" s="190"/>
      <c r="I6334" s="192"/>
    </row>
    <row r="6335" spans="1:9" ht="15">
      <c r="A6335" s="190"/>
      <c r="I6335" s="192"/>
    </row>
    <row r="6336" spans="1:9" ht="15">
      <c r="A6336" s="190"/>
      <c r="I6336" s="192"/>
    </row>
    <row r="6337" spans="1:9" ht="15">
      <c r="A6337" s="190"/>
      <c r="I6337" s="192"/>
    </row>
    <row r="6338" spans="1:9" ht="15">
      <c r="A6338" s="190"/>
      <c r="I6338" s="192"/>
    </row>
    <row r="6339" spans="1:9" ht="15">
      <c r="A6339" s="190"/>
      <c r="I6339" s="192"/>
    </row>
    <row r="6340" spans="1:9" ht="15">
      <c r="A6340" s="190"/>
      <c r="I6340" s="192"/>
    </row>
    <row r="6341" spans="1:9" ht="15">
      <c r="A6341" s="190"/>
      <c r="I6341" s="192"/>
    </row>
    <row r="6342" spans="1:9" ht="15">
      <c r="A6342" s="190"/>
      <c r="I6342" s="192"/>
    </row>
    <row r="6343" spans="1:9" ht="15">
      <c r="A6343" s="190"/>
      <c r="I6343" s="192"/>
    </row>
    <row r="6344" spans="1:9" ht="15">
      <c r="A6344" s="190"/>
      <c r="I6344" s="192"/>
    </row>
    <row r="6345" spans="1:9" ht="15">
      <c r="A6345" s="190"/>
      <c r="I6345" s="192"/>
    </row>
    <row r="6346" spans="1:9" ht="15">
      <c r="A6346" s="190"/>
      <c r="I6346" s="192"/>
    </row>
    <row r="6347" spans="1:9" ht="15">
      <c r="A6347" s="190"/>
      <c r="I6347" s="192"/>
    </row>
    <row r="6348" spans="1:9" ht="15">
      <c r="A6348" s="190"/>
      <c r="I6348" s="192"/>
    </row>
    <row r="6349" spans="1:9" ht="15">
      <c r="A6349" s="190"/>
      <c r="I6349" s="192"/>
    </row>
    <row r="6350" spans="1:9" ht="15">
      <c r="A6350" s="190"/>
      <c r="I6350" s="192"/>
    </row>
    <row r="6351" spans="1:9" ht="15">
      <c r="A6351" s="190"/>
      <c r="I6351" s="192"/>
    </row>
    <row r="6352" spans="1:9" ht="15">
      <c r="A6352" s="190"/>
      <c r="I6352" s="192"/>
    </row>
    <row r="6353" spans="1:9" ht="15">
      <c r="A6353" s="190"/>
      <c r="I6353" s="192"/>
    </row>
    <row r="6354" spans="1:9" ht="15">
      <c r="A6354" s="190"/>
      <c r="I6354" s="192"/>
    </row>
    <row r="6355" spans="1:9" ht="15">
      <c r="A6355" s="190"/>
      <c r="I6355" s="192"/>
    </row>
    <row r="6356" spans="1:9" ht="15">
      <c r="A6356" s="190"/>
      <c r="I6356" s="192"/>
    </row>
    <row r="6357" spans="1:9" ht="15">
      <c r="A6357" s="190"/>
      <c r="I6357" s="192"/>
    </row>
    <row r="6358" spans="1:9" ht="15">
      <c r="A6358" s="190"/>
      <c r="I6358" s="192"/>
    </row>
    <row r="6359" spans="1:9" ht="15">
      <c r="A6359" s="190"/>
      <c r="I6359" s="192"/>
    </row>
    <row r="6360" spans="1:9" ht="15">
      <c r="A6360" s="190"/>
      <c r="I6360" s="192"/>
    </row>
    <row r="6361" spans="1:9" ht="15">
      <c r="A6361" s="190"/>
      <c r="I6361" s="192"/>
    </row>
    <row r="6362" spans="1:9" ht="15">
      <c r="A6362" s="190"/>
      <c r="I6362" s="192"/>
    </row>
    <row r="6363" spans="1:9" ht="15">
      <c r="A6363" s="190"/>
      <c r="I6363" s="192"/>
    </row>
    <row r="6364" spans="1:9" ht="15">
      <c r="A6364" s="190"/>
      <c r="I6364" s="192"/>
    </row>
    <row r="6365" spans="1:9" ht="15">
      <c r="A6365" s="190"/>
      <c r="I6365" s="192"/>
    </row>
    <row r="6366" spans="1:9" ht="15">
      <c r="A6366" s="190"/>
      <c r="I6366" s="192"/>
    </row>
    <row r="6367" spans="1:9" ht="15">
      <c r="A6367" s="190"/>
      <c r="I6367" s="192"/>
    </row>
    <row r="6368" spans="1:9" ht="15">
      <c r="A6368" s="190"/>
      <c r="I6368" s="192"/>
    </row>
    <row r="6369" spans="1:9" ht="15">
      <c r="A6369" s="190"/>
      <c r="I6369" s="192"/>
    </row>
    <row r="6370" spans="1:9" ht="15">
      <c r="A6370" s="190"/>
      <c r="I6370" s="192"/>
    </row>
    <row r="6371" spans="1:9" ht="15">
      <c r="A6371" s="190"/>
      <c r="I6371" s="192"/>
    </row>
    <row r="6372" spans="1:9" ht="15">
      <c r="A6372" s="190"/>
      <c r="I6372" s="192"/>
    </row>
    <row r="6373" spans="1:9" ht="15">
      <c r="A6373" s="190"/>
      <c r="I6373" s="192"/>
    </row>
    <row r="6374" spans="1:9" ht="15">
      <c r="A6374" s="190"/>
      <c r="I6374" s="192"/>
    </row>
    <row r="6375" spans="1:9" ht="15">
      <c r="A6375" s="190"/>
      <c r="I6375" s="192"/>
    </row>
    <row r="6376" spans="1:9" ht="15">
      <c r="A6376" s="190"/>
      <c r="I6376" s="192"/>
    </row>
    <row r="6377" spans="1:9" ht="15">
      <c r="A6377" s="190"/>
      <c r="I6377" s="192"/>
    </row>
    <row r="6378" spans="1:9" ht="15">
      <c r="A6378" s="190"/>
      <c r="I6378" s="192"/>
    </row>
    <row r="6379" spans="1:9" ht="15">
      <c r="A6379" s="190"/>
      <c r="I6379" s="192"/>
    </row>
    <row r="6380" spans="1:9" ht="15">
      <c r="A6380" s="190"/>
      <c r="I6380" s="192"/>
    </row>
    <row r="6381" spans="1:9" ht="15">
      <c r="A6381" s="190"/>
      <c r="I6381" s="192"/>
    </row>
    <row r="6382" spans="1:9" ht="15">
      <c r="A6382" s="190"/>
      <c r="I6382" s="192"/>
    </row>
    <row r="6383" spans="1:9" ht="15">
      <c r="A6383" s="190"/>
      <c r="I6383" s="192"/>
    </row>
    <row r="6384" spans="1:9" ht="15">
      <c r="A6384" s="190"/>
      <c r="I6384" s="192"/>
    </row>
    <row r="6385" spans="1:9" ht="15">
      <c r="A6385" s="190"/>
      <c r="I6385" s="192"/>
    </row>
    <row r="6386" spans="1:9" ht="15">
      <c r="A6386" s="190"/>
      <c r="I6386" s="192"/>
    </row>
    <row r="6387" spans="1:9" ht="15">
      <c r="A6387" s="190"/>
      <c r="I6387" s="192"/>
    </row>
    <row r="6388" spans="1:9" ht="15">
      <c r="A6388" s="190"/>
      <c r="I6388" s="192"/>
    </row>
    <row r="6389" spans="1:9" ht="15">
      <c r="A6389" s="190"/>
      <c r="I6389" s="192"/>
    </row>
    <row r="6390" spans="1:9" ht="15">
      <c r="A6390" s="190"/>
      <c r="I6390" s="192"/>
    </row>
    <row r="6391" spans="1:9" ht="15">
      <c r="A6391" s="190"/>
      <c r="I6391" s="192"/>
    </row>
    <row r="6392" spans="1:9" ht="15">
      <c r="A6392" s="190"/>
      <c r="I6392" s="192"/>
    </row>
    <row r="6393" spans="1:9" ht="15">
      <c r="A6393" s="190"/>
      <c r="I6393" s="192"/>
    </row>
    <row r="6394" spans="1:9" ht="15">
      <c r="A6394" s="190"/>
      <c r="I6394" s="192"/>
    </row>
    <row r="6395" spans="1:9" ht="15">
      <c r="A6395" s="190"/>
      <c r="I6395" s="192"/>
    </row>
    <row r="6396" spans="1:9" ht="15">
      <c r="A6396" s="190"/>
      <c r="I6396" s="192"/>
    </row>
    <row r="6397" spans="1:9" ht="15">
      <c r="A6397" s="190"/>
      <c r="I6397" s="192"/>
    </row>
    <row r="6398" spans="1:9" ht="15">
      <c r="A6398" s="190"/>
      <c r="I6398" s="192"/>
    </row>
    <row r="6399" spans="1:9" ht="15">
      <c r="A6399" s="190"/>
      <c r="I6399" s="192"/>
    </row>
    <row r="6400" spans="1:9" ht="15">
      <c r="A6400" s="190"/>
      <c r="I6400" s="192"/>
    </row>
    <row r="6401" spans="1:9" ht="15">
      <c r="A6401" s="190"/>
      <c r="I6401" s="192"/>
    </row>
    <row r="6402" spans="1:9" ht="15">
      <c r="A6402" s="190"/>
      <c r="I6402" s="192"/>
    </row>
    <row r="6403" spans="1:9" ht="15">
      <c r="A6403" s="190"/>
      <c r="I6403" s="192"/>
    </row>
    <row r="6404" spans="1:9" ht="15">
      <c r="A6404" s="190"/>
      <c r="I6404" s="192"/>
    </row>
    <row r="6405" spans="1:9" ht="15">
      <c r="A6405" s="190"/>
      <c r="I6405" s="192"/>
    </row>
    <row r="6406" spans="1:9" ht="15">
      <c r="A6406" s="190"/>
      <c r="I6406" s="192"/>
    </row>
    <row r="6407" spans="1:9" ht="15">
      <c r="A6407" s="190"/>
      <c r="I6407" s="192"/>
    </row>
    <row r="6408" spans="1:9" ht="15">
      <c r="A6408" s="190"/>
      <c r="I6408" s="192"/>
    </row>
    <row r="6409" spans="1:9" ht="15">
      <c r="A6409" s="190"/>
      <c r="I6409" s="192"/>
    </row>
    <row r="6410" spans="1:9" ht="15">
      <c r="A6410" s="190"/>
      <c r="I6410" s="192"/>
    </row>
    <row r="6411" spans="1:9" ht="15">
      <c r="A6411" s="190"/>
      <c r="I6411" s="192"/>
    </row>
    <row r="6412" spans="1:9" ht="15">
      <c r="A6412" s="190"/>
      <c r="I6412" s="192"/>
    </row>
    <row r="6413" spans="1:9" ht="15">
      <c r="A6413" s="190"/>
      <c r="I6413" s="192"/>
    </row>
    <row r="6414" spans="1:9" ht="15">
      <c r="A6414" s="190"/>
      <c r="I6414" s="192"/>
    </row>
    <row r="6415" spans="1:9" ht="15">
      <c r="A6415" s="190"/>
      <c r="I6415" s="192"/>
    </row>
    <row r="6416" spans="1:9" ht="15">
      <c r="A6416" s="190"/>
      <c r="I6416" s="192"/>
    </row>
    <row r="6417" spans="1:9" ht="15">
      <c r="A6417" s="190"/>
      <c r="I6417" s="192"/>
    </row>
    <row r="6418" spans="1:9" ht="15">
      <c r="A6418" s="190"/>
      <c r="I6418" s="192"/>
    </row>
    <row r="6419" spans="1:9" ht="15">
      <c r="A6419" s="190"/>
      <c r="I6419" s="192"/>
    </row>
    <row r="6420" spans="1:9" ht="15">
      <c r="A6420" s="190"/>
      <c r="I6420" s="192"/>
    </row>
    <row r="6421" spans="1:9" ht="15">
      <c r="A6421" s="190"/>
      <c r="I6421" s="192"/>
    </row>
    <row r="6422" spans="1:9" ht="15">
      <c r="A6422" s="190"/>
      <c r="I6422" s="192"/>
    </row>
    <row r="6423" spans="1:9" ht="15">
      <c r="A6423" s="190"/>
      <c r="I6423" s="192"/>
    </row>
    <row r="6424" spans="1:9" ht="15">
      <c r="A6424" s="190"/>
      <c r="I6424" s="192"/>
    </row>
    <row r="6425" spans="1:9" ht="15">
      <c r="A6425" s="190"/>
      <c r="I6425" s="192"/>
    </row>
    <row r="6426" spans="1:9" ht="15">
      <c r="A6426" s="190"/>
      <c r="I6426" s="192"/>
    </row>
    <row r="6427" spans="1:9" ht="15">
      <c r="A6427" s="190"/>
      <c r="I6427" s="192"/>
    </row>
    <row r="6428" spans="1:9" ht="15">
      <c r="A6428" s="190"/>
      <c r="I6428" s="192"/>
    </row>
    <row r="6429" spans="1:9" ht="15">
      <c r="A6429" s="190"/>
      <c r="I6429" s="192"/>
    </row>
    <row r="6430" spans="1:9" ht="15">
      <c r="A6430" s="190"/>
      <c r="I6430" s="192"/>
    </row>
    <row r="6431" spans="1:9" ht="15">
      <c r="A6431" s="190"/>
      <c r="I6431" s="192"/>
    </row>
    <row r="6432" spans="1:9" ht="15">
      <c r="A6432" s="190"/>
      <c r="I6432" s="192"/>
    </row>
    <row r="6433" spans="1:9" ht="15">
      <c r="A6433" s="190"/>
      <c r="I6433" s="192"/>
    </row>
    <row r="6434" spans="1:9" ht="15">
      <c r="A6434" s="190"/>
      <c r="I6434" s="192"/>
    </row>
    <row r="6435" spans="1:9" ht="15">
      <c r="A6435" s="190"/>
      <c r="I6435" s="192"/>
    </row>
    <row r="6436" spans="1:9" ht="15">
      <c r="A6436" s="190"/>
      <c r="I6436" s="192"/>
    </row>
    <row r="6437" spans="1:9" ht="15">
      <c r="A6437" s="190"/>
      <c r="I6437" s="192"/>
    </row>
    <row r="6438" spans="1:9" ht="15">
      <c r="A6438" s="190"/>
      <c r="I6438" s="192"/>
    </row>
    <row r="6439" spans="1:9" ht="15">
      <c r="A6439" s="190"/>
      <c r="I6439" s="192"/>
    </row>
    <row r="6440" spans="1:9" ht="15">
      <c r="A6440" s="190"/>
      <c r="I6440" s="192"/>
    </row>
    <row r="6441" spans="1:9" ht="15">
      <c r="A6441" s="190"/>
      <c r="I6441" s="192"/>
    </row>
    <row r="6442" spans="1:9" ht="15">
      <c r="A6442" s="190"/>
      <c r="I6442" s="192"/>
    </row>
    <row r="6443" spans="1:9" ht="15">
      <c r="A6443" s="190"/>
      <c r="I6443" s="192"/>
    </row>
    <row r="6444" spans="1:9" ht="15">
      <c r="A6444" s="190"/>
      <c r="I6444" s="192"/>
    </row>
    <row r="6445" spans="1:9" ht="15">
      <c r="A6445" s="190"/>
      <c r="I6445" s="192"/>
    </row>
    <row r="6446" spans="1:9" ht="15">
      <c r="A6446" s="190"/>
      <c r="I6446" s="192"/>
    </row>
    <row r="6447" spans="1:9" ht="15">
      <c r="A6447" s="190"/>
      <c r="I6447" s="192"/>
    </row>
    <row r="6448" spans="1:9" ht="15">
      <c r="A6448" s="190"/>
      <c r="I6448" s="192"/>
    </row>
    <row r="6449" spans="1:9" ht="15">
      <c r="A6449" s="190"/>
      <c r="I6449" s="192"/>
    </row>
    <row r="6450" spans="1:9" ht="15">
      <c r="A6450" s="190"/>
      <c r="I6450" s="192"/>
    </row>
    <row r="6451" spans="1:9" ht="15">
      <c r="A6451" s="190"/>
      <c r="I6451" s="192"/>
    </row>
    <row r="6452" spans="1:9" ht="15">
      <c r="A6452" s="190"/>
      <c r="I6452" s="192"/>
    </row>
    <row r="6453" spans="1:9" ht="15">
      <c r="A6453" s="190"/>
      <c r="I6453" s="192"/>
    </row>
    <row r="6454" spans="1:9" ht="15">
      <c r="A6454" s="190"/>
      <c r="I6454" s="192"/>
    </row>
    <row r="6455" spans="1:9" ht="15">
      <c r="A6455" s="190"/>
      <c r="I6455" s="192"/>
    </row>
    <row r="6456" spans="1:9" ht="15">
      <c r="A6456" s="190"/>
      <c r="I6456" s="192"/>
    </row>
    <row r="6457" spans="1:9" ht="15">
      <c r="A6457" s="190"/>
      <c r="I6457" s="192"/>
    </row>
    <row r="6458" spans="1:9" ht="15">
      <c r="A6458" s="190"/>
      <c r="I6458" s="192"/>
    </row>
    <row r="6459" spans="1:9" ht="15">
      <c r="A6459" s="190"/>
      <c r="I6459" s="192"/>
    </row>
    <row r="6460" spans="1:9" ht="15">
      <c r="A6460" s="190"/>
      <c r="I6460" s="192"/>
    </row>
    <row r="6461" spans="1:9" ht="15">
      <c r="A6461" s="190"/>
      <c r="I6461" s="192"/>
    </row>
    <row r="6462" spans="1:9" ht="15">
      <c r="A6462" s="190"/>
      <c r="I6462" s="192"/>
    </row>
    <row r="6463" spans="1:9" ht="15">
      <c r="A6463" s="190"/>
      <c r="I6463" s="192"/>
    </row>
    <row r="6464" spans="1:9" ht="15">
      <c r="A6464" s="190"/>
      <c r="I6464" s="192"/>
    </row>
    <row r="6465" spans="1:9" ht="15">
      <c r="A6465" s="190"/>
      <c r="I6465" s="192"/>
    </row>
    <row r="6466" spans="1:9" ht="15">
      <c r="A6466" s="190"/>
      <c r="I6466" s="192"/>
    </row>
    <row r="6467" spans="1:9" ht="15">
      <c r="A6467" s="190"/>
      <c r="I6467" s="192"/>
    </row>
    <row r="6468" spans="1:9" ht="15">
      <c r="A6468" s="190"/>
      <c r="I6468" s="192"/>
    </row>
    <row r="6469" spans="1:9" ht="15">
      <c r="A6469" s="190"/>
      <c r="I6469" s="192"/>
    </row>
    <row r="6470" spans="1:9" ht="15">
      <c r="A6470" s="190"/>
      <c r="I6470" s="192"/>
    </row>
    <row r="6471" spans="1:9" ht="15">
      <c r="A6471" s="190"/>
      <c r="I6471" s="192"/>
    </row>
    <row r="6472" spans="1:9" ht="15">
      <c r="A6472" s="190"/>
      <c r="I6472" s="192"/>
    </row>
    <row r="6473" spans="1:9" ht="15">
      <c r="A6473" s="190"/>
      <c r="I6473" s="192"/>
    </row>
    <row r="6474" spans="1:9" ht="15">
      <c r="A6474" s="190"/>
      <c r="I6474" s="192"/>
    </row>
    <row r="6475" spans="1:9" ht="15">
      <c r="A6475" s="190"/>
      <c r="I6475" s="192"/>
    </row>
    <row r="6476" spans="1:9" ht="15">
      <c r="A6476" s="190"/>
      <c r="I6476" s="192"/>
    </row>
    <row r="6477" spans="1:9" ht="15">
      <c r="A6477" s="190"/>
      <c r="I6477" s="192"/>
    </row>
    <row r="6478" spans="1:9" ht="15">
      <c r="A6478" s="190"/>
      <c r="I6478" s="192"/>
    </row>
    <row r="6479" spans="1:9" ht="15">
      <c r="A6479" s="190"/>
      <c r="I6479" s="192"/>
    </row>
    <row r="6480" spans="1:9" ht="15">
      <c r="A6480" s="190"/>
      <c r="I6480" s="192"/>
    </row>
    <row r="6481" spans="1:9" ht="15">
      <c r="A6481" s="190"/>
      <c r="I6481" s="192"/>
    </row>
    <row r="6482" spans="1:9" ht="15">
      <c r="A6482" s="190"/>
      <c r="I6482" s="192"/>
    </row>
    <row r="6483" spans="1:9" ht="15">
      <c r="A6483" s="190"/>
      <c r="I6483" s="192"/>
    </row>
    <row r="6484" spans="1:9" ht="15">
      <c r="A6484" s="190"/>
      <c r="I6484" s="192"/>
    </row>
    <row r="6485" spans="1:9" ht="15">
      <c r="A6485" s="190"/>
      <c r="I6485" s="192"/>
    </row>
    <row r="6486" spans="1:9" ht="15">
      <c r="A6486" s="190"/>
      <c r="I6486" s="192"/>
    </row>
    <row r="6487" spans="1:9" ht="15">
      <c r="A6487" s="190"/>
      <c r="I6487" s="192"/>
    </row>
    <row r="6488" spans="1:9" ht="15">
      <c r="A6488" s="190"/>
      <c r="I6488" s="192"/>
    </row>
    <row r="6489" spans="1:9" ht="15">
      <c r="A6489" s="190"/>
      <c r="I6489" s="192"/>
    </row>
    <row r="6490" spans="1:9" ht="15">
      <c r="A6490" s="190"/>
      <c r="I6490" s="192"/>
    </row>
    <row r="6491" spans="1:9" ht="15">
      <c r="A6491" s="190"/>
      <c r="I6491" s="192"/>
    </row>
    <row r="6492" spans="1:9" ht="15">
      <c r="A6492" s="190"/>
      <c r="I6492" s="192"/>
    </row>
    <row r="6493" spans="1:9" ht="15">
      <c r="A6493" s="190"/>
      <c r="I6493" s="192"/>
    </row>
    <row r="6494" spans="1:9" ht="15">
      <c r="A6494" s="190"/>
      <c r="I6494" s="192"/>
    </row>
    <row r="6495" spans="1:9" ht="15">
      <c r="A6495" s="190"/>
      <c r="I6495" s="192"/>
    </row>
    <row r="6496" spans="1:9" ht="15">
      <c r="A6496" s="190"/>
      <c r="I6496" s="192"/>
    </row>
    <row r="6497" spans="1:9" ht="15">
      <c r="A6497" s="190"/>
      <c r="I6497" s="192"/>
    </row>
    <row r="6498" spans="1:9" ht="15">
      <c r="A6498" s="190"/>
      <c r="I6498" s="192"/>
    </row>
    <row r="6499" spans="1:9" ht="15">
      <c r="A6499" s="190"/>
      <c r="I6499" s="192"/>
    </row>
    <row r="6500" spans="1:9" ht="15">
      <c r="A6500" s="190"/>
      <c r="I6500" s="192"/>
    </row>
    <row r="6501" spans="1:9" ht="15">
      <c r="A6501" s="190"/>
      <c r="I6501" s="192"/>
    </row>
    <row r="6502" spans="1:9" ht="15">
      <c r="A6502" s="190"/>
      <c r="I6502" s="192"/>
    </row>
    <row r="6503" spans="1:9" ht="15">
      <c r="A6503" s="190"/>
      <c r="I6503" s="192"/>
    </row>
    <row r="6504" spans="1:9" ht="15">
      <c r="A6504" s="190"/>
      <c r="I6504" s="192"/>
    </row>
    <row r="6505" spans="1:9" ht="15">
      <c r="A6505" s="190"/>
      <c r="I6505" s="192"/>
    </row>
    <row r="6506" spans="1:9" ht="15">
      <c r="A6506" s="190"/>
      <c r="I6506" s="192"/>
    </row>
    <row r="6507" spans="1:9" ht="15">
      <c r="A6507" s="190"/>
      <c r="I6507" s="192"/>
    </row>
    <row r="6508" spans="1:9" ht="15">
      <c r="A6508" s="190"/>
      <c r="I6508" s="192"/>
    </row>
    <row r="6509" spans="1:9" ht="15">
      <c r="A6509" s="190"/>
      <c r="I6509" s="192"/>
    </row>
    <row r="6510" spans="1:9" ht="15">
      <c r="A6510" s="190"/>
      <c r="I6510" s="192"/>
    </row>
    <row r="6511" spans="1:9" ht="15">
      <c r="A6511" s="190"/>
      <c r="I6511" s="192"/>
    </row>
    <row r="6512" spans="1:9" ht="15">
      <c r="A6512" s="190"/>
      <c r="I6512" s="192"/>
    </row>
    <row r="6513" spans="1:9" ht="15">
      <c r="A6513" s="190"/>
      <c r="I6513" s="192"/>
    </row>
    <row r="6514" spans="1:9" ht="15">
      <c r="A6514" s="190"/>
      <c r="I6514" s="192"/>
    </row>
    <row r="6515" spans="1:9" ht="15">
      <c r="A6515" s="190"/>
      <c r="I6515" s="192"/>
    </row>
    <row r="6516" spans="1:9" ht="15">
      <c r="A6516" s="190"/>
      <c r="I6516" s="192"/>
    </row>
    <row r="6517" spans="1:9" ht="15">
      <c r="A6517" s="190"/>
      <c r="I6517" s="192"/>
    </row>
    <row r="6518" spans="1:9" ht="15">
      <c r="A6518" s="190"/>
      <c r="I6518" s="192"/>
    </row>
    <row r="6519" spans="1:9" ht="15">
      <c r="A6519" s="190"/>
      <c r="I6519" s="192"/>
    </row>
    <row r="6520" spans="1:9" ht="15">
      <c r="A6520" s="190"/>
      <c r="I6520" s="192"/>
    </row>
    <row r="6521" spans="1:9" ht="15">
      <c r="A6521" s="190"/>
      <c r="I6521" s="192"/>
    </row>
    <row r="6522" spans="1:9" ht="15">
      <c r="A6522" s="190"/>
      <c r="I6522" s="192"/>
    </row>
    <row r="6523" spans="1:9" ht="15">
      <c r="A6523" s="190"/>
      <c r="I6523" s="192"/>
    </row>
    <row r="6524" spans="1:9" ht="15">
      <c r="A6524" s="190"/>
      <c r="I6524" s="192"/>
    </row>
    <row r="6525" spans="1:9" ht="15">
      <c r="A6525" s="190"/>
      <c r="I6525" s="192"/>
    </row>
    <row r="6526" spans="1:9" ht="15">
      <c r="A6526" s="190"/>
      <c r="I6526" s="192"/>
    </row>
    <row r="6527" spans="1:9" ht="15">
      <c r="A6527" s="190"/>
      <c r="I6527" s="192"/>
    </row>
    <row r="6528" spans="1:9" ht="15">
      <c r="A6528" s="190"/>
      <c r="I6528" s="192"/>
    </row>
    <row r="6529" spans="1:9" ht="15">
      <c r="A6529" s="190"/>
      <c r="I6529" s="192"/>
    </row>
    <row r="6530" spans="1:9" ht="15">
      <c r="A6530" s="190"/>
      <c r="I6530" s="192"/>
    </row>
    <row r="6531" spans="1:9" ht="15">
      <c r="A6531" s="190"/>
      <c r="I6531" s="192"/>
    </row>
    <row r="6532" spans="1:9" ht="15">
      <c r="A6532" s="190"/>
      <c r="I6532" s="192"/>
    </row>
    <row r="6533" spans="1:9" ht="15">
      <c r="A6533" s="190"/>
      <c r="I6533" s="192"/>
    </row>
    <row r="6534" spans="1:9" ht="15">
      <c r="A6534" s="190"/>
      <c r="I6534" s="192"/>
    </row>
    <row r="6535" spans="1:9" ht="15">
      <c r="A6535" s="190"/>
      <c r="I6535" s="192"/>
    </row>
    <row r="6536" spans="1:9" ht="15">
      <c r="A6536" s="190"/>
      <c r="I6536" s="192"/>
    </row>
    <row r="6537" spans="1:9" ht="15">
      <c r="A6537" s="190"/>
      <c r="I6537" s="192"/>
    </row>
    <row r="6538" spans="1:9" ht="15">
      <c r="A6538" s="190"/>
      <c r="I6538" s="192"/>
    </row>
    <row r="6539" spans="1:9" ht="15">
      <c r="A6539" s="190"/>
      <c r="I6539" s="192"/>
    </row>
    <row r="6540" spans="1:9" ht="15">
      <c r="A6540" s="190"/>
      <c r="I6540" s="192"/>
    </row>
    <row r="6541" spans="1:9" ht="15">
      <c r="A6541" s="190"/>
      <c r="I6541" s="192"/>
    </row>
    <row r="6542" spans="1:9" ht="15">
      <c r="A6542" s="190"/>
      <c r="I6542" s="192"/>
    </row>
    <row r="6543" spans="1:9" ht="15">
      <c r="A6543" s="190"/>
      <c r="I6543" s="192"/>
    </row>
    <row r="6544" spans="1:9" ht="15">
      <c r="A6544" s="190"/>
      <c r="I6544" s="192"/>
    </row>
    <row r="6545" spans="1:9" ht="15">
      <c r="A6545" s="190"/>
      <c r="I6545" s="192"/>
    </row>
    <row r="6546" spans="1:9" ht="15">
      <c r="A6546" s="190"/>
      <c r="I6546" s="192"/>
    </row>
    <row r="6547" spans="1:9" ht="15">
      <c r="A6547" s="190"/>
      <c r="I6547" s="192"/>
    </row>
    <row r="6548" spans="1:9" ht="15">
      <c r="A6548" s="190"/>
      <c r="I6548" s="192"/>
    </row>
    <row r="6549" spans="1:9" ht="15">
      <c r="A6549" s="190"/>
      <c r="I6549" s="192"/>
    </row>
    <row r="6550" spans="1:9" ht="15">
      <c r="A6550" s="190"/>
      <c r="I6550" s="192"/>
    </row>
    <row r="6551" spans="1:9" ht="15">
      <c r="A6551" s="190"/>
      <c r="I6551" s="192"/>
    </row>
    <row r="6552" spans="1:9" ht="15">
      <c r="A6552" s="190"/>
      <c r="I6552" s="192"/>
    </row>
    <row r="6553" spans="1:9" ht="15">
      <c r="A6553" s="190"/>
      <c r="I6553" s="192"/>
    </row>
    <row r="6554" spans="1:9" ht="15">
      <c r="A6554" s="190"/>
      <c r="I6554" s="192"/>
    </row>
    <row r="6555" spans="1:9" ht="15">
      <c r="A6555" s="190"/>
      <c r="I6555" s="192"/>
    </row>
    <row r="6556" spans="1:9" ht="15">
      <c r="A6556" s="190"/>
      <c r="I6556" s="192"/>
    </row>
    <row r="6557" spans="1:9" ht="15">
      <c r="A6557" s="190"/>
      <c r="I6557" s="192"/>
    </row>
    <row r="6558" spans="1:9" ht="15">
      <c r="A6558" s="190"/>
      <c r="I6558" s="192"/>
    </row>
    <row r="6559" spans="1:9" ht="15">
      <c r="A6559" s="190"/>
      <c r="I6559" s="192"/>
    </row>
    <row r="6560" spans="1:9" ht="15">
      <c r="A6560" s="190"/>
      <c r="I6560" s="192"/>
    </row>
    <row r="6561" spans="1:9" ht="15">
      <c r="A6561" s="190"/>
      <c r="I6561" s="192"/>
    </row>
    <row r="6562" spans="1:9" ht="15">
      <c r="A6562" s="190"/>
      <c r="I6562" s="192"/>
    </row>
    <row r="6563" spans="1:9" ht="15">
      <c r="A6563" s="190"/>
      <c r="I6563" s="192"/>
    </row>
    <row r="6564" spans="1:9" ht="15">
      <c r="A6564" s="190"/>
      <c r="I6564" s="192"/>
    </row>
    <row r="6565" spans="1:9" ht="15">
      <c r="A6565" s="190"/>
      <c r="I6565" s="192"/>
    </row>
    <row r="6566" spans="1:9" ht="15">
      <c r="A6566" s="190"/>
      <c r="I6566" s="192"/>
    </row>
    <row r="6567" spans="1:9" ht="15">
      <c r="A6567" s="190"/>
      <c r="I6567" s="192"/>
    </row>
    <row r="6568" spans="1:9" ht="15">
      <c r="A6568" s="190"/>
      <c r="I6568" s="192"/>
    </row>
    <row r="6569" spans="1:9" ht="15">
      <c r="A6569" s="190"/>
      <c r="I6569" s="192"/>
    </row>
    <row r="6570" spans="1:9" ht="15">
      <c r="A6570" s="190"/>
      <c r="I6570" s="192"/>
    </row>
    <row r="6571" spans="1:9" ht="15">
      <c r="A6571" s="190"/>
      <c r="I6571" s="192"/>
    </row>
    <row r="6572" spans="1:9" ht="15">
      <c r="A6572" s="190"/>
      <c r="I6572" s="192"/>
    </row>
    <row r="6573" spans="1:9" ht="15">
      <c r="A6573" s="190"/>
      <c r="I6573" s="192"/>
    </row>
    <row r="6574" spans="1:9" ht="15">
      <c r="A6574" s="190"/>
      <c r="I6574" s="192"/>
    </row>
    <row r="6575" spans="1:9" ht="15">
      <c r="A6575" s="190"/>
      <c r="I6575" s="192"/>
    </row>
    <row r="6576" spans="1:9" ht="15">
      <c r="A6576" s="190"/>
      <c r="I6576" s="192"/>
    </row>
    <row r="6577" spans="1:9" ht="15">
      <c r="A6577" s="190"/>
      <c r="I6577" s="192"/>
    </row>
    <row r="6578" spans="1:9" ht="15">
      <c r="A6578" s="190"/>
      <c r="I6578" s="192"/>
    </row>
    <row r="6579" spans="1:9" ht="15">
      <c r="A6579" s="190"/>
      <c r="I6579" s="192"/>
    </row>
    <row r="6580" spans="1:9" ht="15">
      <c r="A6580" s="190"/>
      <c r="I6580" s="192"/>
    </row>
    <row r="6581" spans="1:9" ht="15">
      <c r="A6581" s="190"/>
      <c r="I6581" s="192"/>
    </row>
    <row r="6582" spans="1:9" ht="15">
      <c r="A6582" s="190"/>
      <c r="I6582" s="192"/>
    </row>
    <row r="6583" spans="1:9" ht="15">
      <c r="A6583" s="190"/>
      <c r="I6583" s="192"/>
    </row>
    <row r="6584" spans="1:9" ht="15">
      <c r="A6584" s="190"/>
      <c r="I6584" s="192"/>
    </row>
    <row r="6585" spans="1:9" ht="15">
      <c r="A6585" s="190"/>
      <c r="I6585" s="192"/>
    </row>
    <row r="6586" spans="1:9" ht="15">
      <c r="A6586" s="190"/>
      <c r="I6586" s="192"/>
    </row>
    <row r="6587" spans="1:9" ht="15">
      <c r="A6587" s="190"/>
      <c r="I6587" s="192"/>
    </row>
    <row r="6588" spans="1:9" ht="15">
      <c r="A6588" s="190"/>
      <c r="I6588" s="192"/>
    </row>
    <row r="6589" spans="1:9" ht="15">
      <c r="A6589" s="190"/>
      <c r="I6589" s="192"/>
    </row>
    <row r="6590" spans="1:9" ht="15">
      <c r="A6590" s="190"/>
      <c r="I6590" s="192"/>
    </row>
    <row r="6591" spans="1:9" ht="15">
      <c r="A6591" s="190"/>
      <c r="I6591" s="192"/>
    </row>
    <row r="6592" spans="1:9" ht="15">
      <c r="A6592" s="190"/>
      <c r="I6592" s="192"/>
    </row>
    <row r="6593" spans="1:9" ht="15">
      <c r="A6593" s="190"/>
      <c r="I6593" s="192"/>
    </row>
    <row r="6594" spans="1:9" ht="15">
      <c r="A6594" s="190"/>
      <c r="I6594" s="192"/>
    </row>
    <row r="6595" spans="1:9" ht="15">
      <c r="A6595" s="190"/>
      <c r="I6595" s="192"/>
    </row>
    <row r="6596" spans="1:9" ht="15">
      <c r="A6596" s="190"/>
      <c r="I6596" s="192"/>
    </row>
    <row r="6597" spans="1:9" ht="15">
      <c r="A6597" s="190"/>
      <c r="I6597" s="192"/>
    </row>
    <row r="6598" spans="1:9" ht="15">
      <c r="A6598" s="190"/>
      <c r="I6598" s="192"/>
    </row>
    <row r="6599" spans="1:9" ht="15">
      <c r="A6599" s="190"/>
      <c r="I6599" s="192"/>
    </row>
    <row r="6600" spans="1:9" ht="15">
      <c r="A6600" s="190"/>
      <c r="I6600" s="192"/>
    </row>
    <row r="6601" spans="1:9" ht="15">
      <c r="A6601" s="190"/>
      <c r="I6601" s="192"/>
    </row>
    <row r="6602" spans="1:9" ht="15">
      <c r="A6602" s="190"/>
      <c r="I6602" s="192"/>
    </row>
    <row r="6603" spans="1:9" ht="15">
      <c r="A6603" s="190"/>
      <c r="I6603" s="192"/>
    </row>
    <row r="6604" spans="1:9" ht="15">
      <c r="A6604" s="190"/>
      <c r="I6604" s="192"/>
    </row>
    <row r="6605" spans="1:9" ht="15">
      <c r="A6605" s="190"/>
      <c r="I6605" s="192"/>
    </row>
    <row r="6606" spans="1:9" ht="15">
      <c r="A6606" s="190"/>
      <c r="I6606" s="192"/>
    </row>
    <row r="6607" spans="1:9" ht="15">
      <c r="A6607" s="190"/>
      <c r="I6607" s="192"/>
    </row>
    <row r="6608" spans="1:9" ht="15">
      <c r="A6608" s="190"/>
      <c r="I6608" s="192"/>
    </row>
    <row r="6609" spans="1:9" ht="15">
      <c r="A6609" s="190"/>
      <c r="I6609" s="192"/>
    </row>
    <row r="6610" spans="1:9" ht="15">
      <c r="A6610" s="190"/>
      <c r="I6610" s="192"/>
    </row>
    <row r="6611" spans="1:9" ht="15">
      <c r="A6611" s="190"/>
      <c r="I6611" s="192"/>
    </row>
    <row r="6612" spans="1:9" ht="15">
      <c r="A6612" s="190"/>
      <c r="I6612" s="192"/>
    </row>
    <row r="6613" spans="1:9" ht="15">
      <c r="A6613" s="190"/>
      <c r="I6613" s="192"/>
    </row>
    <row r="6614" spans="1:9" ht="15">
      <c r="A6614" s="190"/>
      <c r="I6614" s="192"/>
    </row>
    <row r="6615" spans="1:9" ht="15">
      <c r="A6615" s="190"/>
      <c r="I6615" s="192"/>
    </row>
    <row r="6616" spans="1:9" ht="15">
      <c r="A6616" s="190"/>
      <c r="I6616" s="192"/>
    </row>
    <row r="6617" spans="1:9" ht="15">
      <c r="A6617" s="190"/>
      <c r="I6617" s="192"/>
    </row>
    <row r="6618" spans="1:9" ht="15">
      <c r="A6618" s="190"/>
      <c r="I6618" s="192"/>
    </row>
    <row r="6619" spans="1:9" ht="15">
      <c r="A6619" s="190"/>
      <c r="I6619" s="192"/>
    </row>
    <row r="6620" spans="1:9" ht="15">
      <c r="A6620" s="190"/>
      <c r="I6620" s="192"/>
    </row>
    <row r="6621" spans="1:9" ht="15">
      <c r="A6621" s="190"/>
      <c r="I6621" s="192"/>
    </row>
    <row r="6622" spans="1:9" ht="15">
      <c r="A6622" s="190"/>
      <c r="I6622" s="192"/>
    </row>
    <row r="6623" spans="1:9" ht="15">
      <c r="A6623" s="190"/>
      <c r="I6623" s="192"/>
    </row>
    <row r="6624" spans="1:9" ht="15">
      <c r="A6624" s="190"/>
      <c r="I6624" s="192"/>
    </row>
    <row r="6625" spans="1:9" ht="15">
      <c r="A6625" s="190"/>
      <c r="I6625" s="192"/>
    </row>
    <row r="6626" spans="1:9" ht="15">
      <c r="A6626" s="190"/>
      <c r="I6626" s="192"/>
    </row>
    <row r="6627" spans="1:9" ht="15">
      <c r="A6627" s="190"/>
      <c r="I6627" s="192"/>
    </row>
    <row r="6628" spans="1:9" ht="15">
      <c r="A6628" s="190"/>
      <c r="I6628" s="192"/>
    </row>
    <row r="6629" spans="1:9" ht="15">
      <c r="A6629" s="190"/>
      <c r="I6629" s="192"/>
    </row>
    <row r="6630" spans="1:9" ht="15">
      <c r="A6630" s="190"/>
      <c r="I6630" s="192"/>
    </row>
    <row r="6631" spans="1:9" ht="15">
      <c r="A6631" s="190"/>
      <c r="I6631" s="192"/>
    </row>
    <row r="6632" spans="1:9" ht="15">
      <c r="A6632" s="190"/>
      <c r="I6632" s="192"/>
    </row>
    <row r="6633" spans="1:9" ht="15">
      <c r="A6633" s="190"/>
      <c r="I6633" s="192"/>
    </row>
    <row r="6634" spans="1:9" ht="15">
      <c r="A6634" s="190"/>
      <c r="I6634" s="192"/>
    </row>
    <row r="6635" spans="1:9" ht="15">
      <c r="A6635" s="190"/>
      <c r="I6635" s="192"/>
    </row>
    <row r="6636" spans="1:9" ht="15">
      <c r="A6636" s="190"/>
      <c r="I6636" s="192"/>
    </row>
    <row r="6637" spans="1:9" ht="15">
      <c r="A6637" s="190"/>
      <c r="I6637" s="192"/>
    </row>
    <row r="6638" spans="1:9" ht="15">
      <c r="A6638" s="190"/>
      <c r="I6638" s="192"/>
    </row>
    <row r="6639" spans="1:9" ht="15">
      <c r="A6639" s="190"/>
      <c r="I6639" s="192"/>
    </row>
    <row r="6640" spans="1:9" ht="15">
      <c r="A6640" s="190"/>
      <c r="I6640" s="192"/>
    </row>
    <row r="6641" spans="1:9" ht="15">
      <c r="A6641" s="190"/>
      <c r="I6641" s="192"/>
    </row>
    <row r="6642" spans="1:9" ht="15">
      <c r="A6642" s="190"/>
      <c r="I6642" s="192"/>
    </row>
    <row r="6643" spans="1:9" ht="15">
      <c r="A6643" s="190"/>
      <c r="I6643" s="192"/>
    </row>
    <row r="6644" spans="1:9" ht="15">
      <c r="A6644" s="190"/>
      <c r="I6644" s="192"/>
    </row>
    <row r="6645" spans="1:9" ht="15">
      <c r="A6645" s="190"/>
      <c r="I6645" s="192"/>
    </row>
    <row r="6646" spans="1:9" ht="15">
      <c r="A6646" s="190"/>
      <c r="I6646" s="192"/>
    </row>
    <row r="6647" spans="1:9" ht="15">
      <c r="A6647" s="190"/>
      <c r="I6647" s="192"/>
    </row>
    <row r="6648" spans="1:9" ht="15">
      <c r="A6648" s="190"/>
      <c r="I6648" s="192"/>
    </row>
    <row r="6649" spans="1:9" ht="15">
      <c r="A6649" s="190"/>
      <c r="I6649" s="192"/>
    </row>
    <row r="6650" spans="1:9" ht="15">
      <c r="A6650" s="190"/>
      <c r="I6650" s="192"/>
    </row>
    <row r="6651" spans="1:9" ht="15">
      <c r="A6651" s="190"/>
      <c r="I6651" s="192"/>
    </row>
    <row r="6652" spans="1:9" ht="15">
      <c r="A6652" s="190"/>
      <c r="I6652" s="192"/>
    </row>
    <row r="6653" spans="1:9" ht="15">
      <c r="A6653" s="190"/>
      <c r="I6653" s="192"/>
    </row>
    <row r="6654" spans="1:9" ht="15">
      <c r="A6654" s="190"/>
      <c r="I6654" s="192"/>
    </row>
    <row r="6655" spans="1:9" ht="15">
      <c r="A6655" s="190"/>
      <c r="I6655" s="192"/>
    </row>
    <row r="6656" spans="1:9" ht="15">
      <c r="A6656" s="190"/>
      <c r="I6656" s="192"/>
    </row>
    <row r="6657" spans="1:9" ht="15">
      <c r="A6657" s="190"/>
      <c r="I6657" s="192"/>
    </row>
    <row r="6658" spans="1:9" ht="15">
      <c r="A6658" s="190"/>
      <c r="I6658" s="192"/>
    </row>
    <row r="6659" spans="1:9" ht="15">
      <c r="A6659" s="190"/>
      <c r="I6659" s="192"/>
    </row>
    <row r="6660" spans="1:9" ht="15">
      <c r="A6660" s="190"/>
      <c r="I6660" s="192"/>
    </row>
    <row r="6661" spans="1:9" ht="15">
      <c r="A6661" s="190"/>
      <c r="I6661" s="192"/>
    </row>
    <row r="6662" spans="1:9" ht="15">
      <c r="A6662" s="190"/>
      <c r="I6662" s="192"/>
    </row>
    <row r="6663" spans="1:9" ht="15">
      <c r="A6663" s="190"/>
      <c r="I6663" s="192"/>
    </row>
    <row r="6664" spans="1:9" ht="15">
      <c r="A6664" s="190"/>
      <c r="I6664" s="192"/>
    </row>
    <row r="6665" spans="1:9" ht="15">
      <c r="A6665" s="190"/>
      <c r="I6665" s="192"/>
    </row>
    <row r="6666" spans="1:9" ht="15">
      <c r="A6666" s="190"/>
      <c r="I6666" s="192"/>
    </row>
    <row r="6667" spans="1:9" ht="15">
      <c r="A6667" s="190"/>
      <c r="I6667" s="192"/>
    </row>
    <row r="6668" spans="1:9" ht="15">
      <c r="A6668" s="190"/>
      <c r="I6668" s="192"/>
    </row>
    <row r="6669" spans="1:9" ht="15">
      <c r="A6669" s="190"/>
      <c r="I6669" s="192"/>
    </row>
    <row r="6670" spans="1:9" ht="15">
      <c r="A6670" s="190"/>
      <c r="I6670" s="192"/>
    </row>
    <row r="6671" spans="1:9" ht="15">
      <c r="A6671" s="190"/>
      <c r="I6671" s="192"/>
    </row>
    <row r="6672" spans="1:9" ht="15">
      <c r="A6672" s="190"/>
      <c r="I6672" s="192"/>
    </row>
    <row r="6673" spans="1:9" ht="15">
      <c r="A6673" s="190"/>
      <c r="I6673" s="192"/>
    </row>
    <row r="6674" spans="1:9" ht="15">
      <c r="A6674" s="190"/>
      <c r="I6674" s="192"/>
    </row>
    <row r="6675" spans="1:9" ht="15">
      <c r="A6675" s="190"/>
      <c r="I6675" s="192"/>
    </row>
    <row r="6676" spans="1:9" ht="15">
      <c r="A6676" s="190"/>
      <c r="I6676" s="192"/>
    </row>
    <row r="6677" spans="1:9" ht="15">
      <c r="A6677" s="190"/>
      <c r="I6677" s="192"/>
    </row>
    <row r="6678" spans="1:9" ht="15">
      <c r="A6678" s="190"/>
      <c r="I6678" s="192"/>
    </row>
    <row r="6679" spans="1:9" ht="15">
      <c r="A6679" s="190"/>
      <c r="I6679" s="192"/>
    </row>
    <row r="6680" spans="1:9" ht="15">
      <c r="A6680" s="190"/>
      <c r="I6680" s="192"/>
    </row>
    <row r="6681" spans="1:9" ht="15">
      <c r="A6681" s="190"/>
      <c r="I6681" s="192"/>
    </row>
    <row r="6682" spans="1:9" ht="15">
      <c r="A6682" s="190"/>
      <c r="I6682" s="192"/>
    </row>
    <row r="6683" spans="1:9" ht="15">
      <c r="A6683" s="190"/>
      <c r="I6683" s="192"/>
    </row>
    <row r="6684" spans="1:9" ht="15">
      <c r="A6684" s="190"/>
      <c r="I6684" s="192"/>
    </row>
    <row r="6685" spans="1:9" ht="15">
      <c r="A6685" s="190"/>
      <c r="I6685" s="192"/>
    </row>
    <row r="6686" spans="1:9" ht="15">
      <c r="A6686" s="190"/>
      <c r="I6686" s="192"/>
    </row>
    <row r="6687" spans="1:9" ht="15">
      <c r="A6687" s="190"/>
      <c r="I6687" s="192"/>
    </row>
    <row r="6688" spans="1:9" ht="15">
      <c r="A6688" s="190"/>
      <c r="I6688" s="192"/>
    </row>
    <row r="6689" spans="1:9" ht="15">
      <c r="A6689" s="190"/>
      <c r="I6689" s="192"/>
    </row>
    <row r="6690" spans="1:9" ht="15">
      <c r="A6690" s="190"/>
      <c r="I6690" s="192"/>
    </row>
    <row r="6691" spans="1:9" ht="15">
      <c r="A6691" s="190"/>
      <c r="I6691" s="192"/>
    </row>
    <row r="6692" spans="1:9" ht="15">
      <c r="A6692" s="190"/>
      <c r="I6692" s="192"/>
    </row>
    <row r="6693" spans="1:9" ht="15">
      <c r="A6693" s="190"/>
      <c r="I6693" s="192"/>
    </row>
    <row r="6694" spans="1:9" ht="15">
      <c r="A6694" s="190"/>
      <c r="I6694" s="192"/>
    </row>
    <row r="6695" spans="1:9" ht="15">
      <c r="A6695" s="190"/>
      <c r="I6695" s="192"/>
    </row>
    <row r="6696" spans="1:9" ht="15">
      <c r="A6696" s="190"/>
      <c r="I6696" s="192"/>
    </row>
    <row r="6697" spans="1:9" ht="15">
      <c r="A6697" s="190"/>
      <c r="I6697" s="192"/>
    </row>
    <row r="6698" spans="1:9" ht="15">
      <c r="A6698" s="190"/>
      <c r="I6698" s="192"/>
    </row>
    <row r="6699" spans="1:9" ht="15">
      <c r="A6699" s="190"/>
      <c r="I6699" s="192"/>
    </row>
    <row r="6700" spans="1:9" ht="15">
      <c r="A6700" s="190"/>
      <c r="I6700" s="192"/>
    </row>
    <row r="6701" spans="1:9" ht="15">
      <c r="A6701" s="190"/>
      <c r="I6701" s="192"/>
    </row>
    <row r="6702" spans="1:9" ht="15">
      <c r="A6702" s="190"/>
      <c r="I6702" s="192"/>
    </row>
    <row r="6703" spans="1:9" ht="15">
      <c r="A6703" s="190"/>
      <c r="I6703" s="192"/>
    </row>
    <row r="6704" spans="1:9" ht="15">
      <c r="A6704" s="190"/>
      <c r="I6704" s="192"/>
    </row>
    <row r="6705" spans="1:9" ht="15">
      <c r="A6705" s="190"/>
      <c r="I6705" s="192"/>
    </row>
    <row r="6706" spans="1:9" ht="15">
      <c r="A6706" s="190"/>
      <c r="I6706" s="192"/>
    </row>
    <row r="6707" spans="1:9" ht="15">
      <c r="A6707" s="190"/>
      <c r="I6707" s="192"/>
    </row>
    <row r="6708" spans="1:9" ht="15">
      <c r="A6708" s="190"/>
      <c r="I6708" s="192"/>
    </row>
    <row r="6709" spans="1:9" ht="15">
      <c r="A6709" s="190"/>
      <c r="I6709" s="192"/>
    </row>
    <row r="6710" spans="1:9" ht="15">
      <c r="A6710" s="190"/>
      <c r="I6710" s="192"/>
    </row>
    <row r="6711" spans="1:9" ht="15">
      <c r="A6711" s="190"/>
      <c r="I6711" s="192"/>
    </row>
    <row r="6712" spans="1:9" ht="15">
      <c r="A6712" s="190"/>
      <c r="I6712" s="192"/>
    </row>
    <row r="6713" spans="1:9" ht="15">
      <c r="A6713" s="190"/>
      <c r="I6713" s="192"/>
    </row>
    <row r="6714" spans="1:9" ht="15">
      <c r="A6714" s="190"/>
      <c r="I6714" s="192"/>
    </row>
    <row r="6715" spans="1:9" ht="15">
      <c r="A6715" s="190"/>
      <c r="I6715" s="192"/>
    </row>
    <row r="6716" spans="1:9" ht="15">
      <c r="A6716" s="190"/>
      <c r="I6716" s="192"/>
    </row>
    <row r="6717" spans="1:9" ht="15">
      <c r="A6717" s="190"/>
      <c r="I6717" s="192"/>
    </row>
    <row r="6718" spans="1:9" ht="15">
      <c r="A6718" s="190"/>
      <c r="I6718" s="192"/>
    </row>
    <row r="6719" spans="1:9" ht="15">
      <c r="A6719" s="190"/>
      <c r="I6719" s="192"/>
    </row>
    <row r="6720" spans="1:9" ht="15">
      <c r="A6720" s="190"/>
      <c r="I6720" s="192"/>
    </row>
    <row r="6721" spans="1:9" ht="15">
      <c r="A6721" s="190"/>
      <c r="I6721" s="192"/>
    </row>
    <row r="6722" spans="1:9" ht="15">
      <c r="A6722" s="190"/>
      <c r="I6722" s="192"/>
    </row>
    <row r="6723" spans="1:9" ht="15">
      <c r="A6723" s="190"/>
      <c r="I6723" s="192"/>
    </row>
    <row r="6724" spans="1:9" ht="15">
      <c r="A6724" s="190"/>
      <c r="I6724" s="192"/>
    </row>
    <row r="6725" spans="1:9" ht="15">
      <c r="A6725" s="190"/>
      <c r="I6725" s="192"/>
    </row>
    <row r="6726" spans="1:9" ht="15">
      <c r="A6726" s="190"/>
      <c r="I6726" s="192"/>
    </row>
    <row r="6727" spans="1:9" ht="15">
      <c r="A6727" s="190"/>
      <c r="I6727" s="192"/>
    </row>
    <row r="6728" spans="1:9" ht="15">
      <c r="A6728" s="190"/>
      <c r="I6728" s="192"/>
    </row>
    <row r="6729" spans="1:9" ht="15">
      <c r="A6729" s="190"/>
      <c r="I6729" s="192"/>
    </row>
    <row r="6730" spans="1:9" ht="15">
      <c r="A6730" s="190"/>
      <c r="I6730" s="192"/>
    </row>
    <row r="6731" spans="1:9" ht="15">
      <c r="A6731" s="190"/>
      <c r="I6731" s="192"/>
    </row>
    <row r="6732" spans="1:9" ht="15">
      <c r="A6732" s="190"/>
      <c r="I6732" s="192"/>
    </row>
    <row r="6733" spans="1:9" ht="15">
      <c r="A6733" s="190"/>
      <c r="I6733" s="192"/>
    </row>
    <row r="6734" spans="1:9" ht="15">
      <c r="A6734" s="190"/>
      <c r="I6734" s="192"/>
    </row>
    <row r="6735" spans="1:9" ht="15">
      <c r="A6735" s="190"/>
      <c r="I6735" s="192"/>
    </row>
    <row r="6736" spans="1:9" ht="15">
      <c r="A6736" s="190"/>
      <c r="I6736" s="192"/>
    </row>
    <row r="6737" spans="1:9" ht="15">
      <c r="A6737" s="190"/>
      <c r="I6737" s="192"/>
    </row>
    <row r="6738" spans="1:9" ht="15">
      <c r="A6738" s="190"/>
      <c r="I6738" s="192"/>
    </row>
    <row r="6739" spans="1:9" ht="15">
      <c r="A6739" s="190"/>
      <c r="I6739" s="192"/>
    </row>
    <row r="6740" spans="1:9" ht="15">
      <c r="A6740" s="190"/>
      <c r="I6740" s="192"/>
    </row>
    <row r="6741" spans="1:9" ht="15">
      <c r="A6741" s="190"/>
      <c r="I6741" s="192"/>
    </row>
    <row r="6742" spans="1:9" ht="15">
      <c r="A6742" s="190"/>
      <c r="I6742" s="192"/>
    </row>
    <row r="6743" spans="1:9" ht="15">
      <c r="A6743" s="190"/>
      <c r="I6743" s="192"/>
    </row>
    <row r="6744" spans="1:9" ht="15">
      <c r="A6744" s="190"/>
      <c r="I6744" s="192"/>
    </row>
    <row r="6745" spans="1:9" ht="15">
      <c r="A6745" s="190"/>
      <c r="I6745" s="192"/>
    </row>
    <row r="6746" spans="1:9" ht="15">
      <c r="A6746" s="190"/>
      <c r="I6746" s="192"/>
    </row>
    <row r="6747" spans="1:9" ht="15">
      <c r="A6747" s="190"/>
      <c r="I6747" s="192"/>
    </row>
    <row r="6748" spans="1:9" ht="15">
      <c r="A6748" s="190"/>
      <c r="I6748" s="192"/>
    </row>
    <row r="6749" spans="1:9" ht="15">
      <c r="A6749" s="190"/>
      <c r="I6749" s="192"/>
    </row>
    <row r="6750" spans="1:9" ht="15">
      <c r="A6750" s="190"/>
      <c r="I6750" s="192"/>
    </row>
    <row r="6751" spans="1:9" ht="15">
      <c r="A6751" s="190"/>
      <c r="I6751" s="192"/>
    </row>
    <row r="6752" spans="1:9" ht="15">
      <c r="A6752" s="190"/>
      <c r="I6752" s="192"/>
    </row>
    <row r="6753" spans="1:9" ht="15">
      <c r="A6753" s="190"/>
      <c r="I6753" s="192"/>
    </row>
    <row r="6754" spans="1:9" ht="15">
      <c r="A6754" s="190"/>
      <c r="I6754" s="192"/>
    </row>
    <row r="6755" spans="1:9" ht="15">
      <c r="A6755" s="190"/>
      <c r="I6755" s="192"/>
    </row>
    <row r="6756" spans="1:9" ht="15">
      <c r="A6756" s="190"/>
      <c r="I6756" s="192"/>
    </row>
    <row r="6757" spans="1:9" ht="15">
      <c r="A6757" s="190"/>
      <c r="I6757" s="192"/>
    </row>
    <row r="6758" spans="1:9" ht="15">
      <c r="A6758" s="190"/>
      <c r="I6758" s="192"/>
    </row>
    <row r="6759" spans="1:9" ht="15">
      <c r="A6759" s="190"/>
      <c r="I6759" s="192"/>
    </row>
    <row r="6760" spans="1:9" ht="15">
      <c r="A6760" s="190"/>
      <c r="I6760" s="192"/>
    </row>
    <row r="6761" spans="1:9" ht="15">
      <c r="A6761" s="190"/>
      <c r="I6761" s="192"/>
    </row>
    <row r="6762" spans="1:9" ht="15">
      <c r="A6762" s="190"/>
      <c r="I6762" s="192"/>
    </row>
    <row r="6763" spans="1:9" ht="15">
      <c r="A6763" s="190"/>
      <c r="I6763" s="192"/>
    </row>
    <row r="6764" spans="1:9" ht="15">
      <c r="A6764" s="190"/>
      <c r="I6764" s="192"/>
    </row>
    <row r="6765" spans="1:9" ht="15">
      <c r="A6765" s="190"/>
      <c r="I6765" s="192"/>
    </row>
    <row r="6766" spans="1:9" ht="15">
      <c r="A6766" s="190"/>
      <c r="I6766" s="192"/>
    </row>
    <row r="6767" spans="1:9" ht="15">
      <c r="A6767" s="190"/>
      <c r="I6767" s="192"/>
    </row>
    <row r="6768" spans="1:9" ht="15">
      <c r="A6768" s="190"/>
      <c r="I6768" s="192"/>
    </row>
    <row r="6769" spans="1:9" ht="15">
      <c r="A6769" s="190"/>
      <c r="I6769" s="192"/>
    </row>
    <row r="6770" spans="1:9" ht="15">
      <c r="A6770" s="190"/>
      <c r="I6770" s="192"/>
    </row>
    <row r="6771" spans="1:9" ht="15">
      <c r="A6771" s="190"/>
      <c r="I6771" s="192"/>
    </row>
    <row r="6772" spans="1:9" ht="15">
      <c r="A6772" s="190"/>
      <c r="I6772" s="192"/>
    </row>
    <row r="6773" spans="1:9" ht="15">
      <c r="A6773" s="190"/>
      <c r="I6773" s="192"/>
    </row>
    <row r="6774" spans="1:9" ht="15">
      <c r="A6774" s="190"/>
      <c r="I6774" s="192"/>
    </row>
    <row r="6775" spans="1:9" ht="15">
      <c r="A6775" s="190"/>
      <c r="I6775" s="192"/>
    </row>
    <row r="6776" spans="1:9" ht="15">
      <c r="A6776" s="190"/>
      <c r="I6776" s="192"/>
    </row>
    <row r="6777" spans="1:9" ht="15">
      <c r="A6777" s="190"/>
      <c r="I6777" s="192"/>
    </row>
    <row r="6778" spans="1:9" ht="15">
      <c r="A6778" s="190"/>
      <c r="I6778" s="192"/>
    </row>
    <row r="6779" spans="1:9" ht="15">
      <c r="A6779" s="190"/>
      <c r="I6779" s="192"/>
    </row>
    <row r="6780" spans="1:9" ht="15">
      <c r="A6780" s="190"/>
      <c r="I6780" s="192"/>
    </row>
    <row r="6781" spans="1:9" ht="15">
      <c r="A6781" s="190"/>
      <c r="I6781" s="192"/>
    </row>
    <row r="6782" spans="1:9" ht="15">
      <c r="A6782" s="190"/>
      <c r="I6782" s="192"/>
    </row>
    <row r="6783" spans="1:9" ht="15">
      <c r="A6783" s="190"/>
      <c r="I6783" s="192"/>
    </row>
    <row r="6784" spans="1:9" ht="15">
      <c r="A6784" s="190"/>
      <c r="I6784" s="192"/>
    </row>
    <row r="6785" spans="1:9" ht="15">
      <c r="A6785" s="190"/>
      <c r="I6785" s="192"/>
    </row>
    <row r="6786" spans="1:9" ht="15">
      <c r="A6786" s="190"/>
      <c r="I6786" s="192"/>
    </row>
    <row r="6787" spans="1:9" ht="15">
      <c r="A6787" s="190"/>
      <c r="I6787" s="192"/>
    </row>
    <row r="6788" spans="1:9" ht="15">
      <c r="A6788" s="190"/>
      <c r="I6788" s="192"/>
    </row>
    <row r="6789" spans="1:9" ht="15">
      <c r="A6789" s="190"/>
      <c r="I6789" s="192"/>
    </row>
    <row r="6790" spans="1:9" ht="15">
      <c r="A6790" s="190"/>
      <c r="I6790" s="192"/>
    </row>
    <row r="6791" spans="1:9" ht="15">
      <c r="A6791" s="190"/>
      <c r="I6791" s="192"/>
    </row>
    <row r="6792" spans="1:9" ht="15">
      <c r="A6792" s="190"/>
      <c r="I6792" s="192"/>
    </row>
    <row r="6793" spans="1:9" ht="15">
      <c r="A6793" s="190"/>
      <c r="I6793" s="192"/>
    </row>
    <row r="6794" spans="1:9" ht="15">
      <c r="A6794" s="190"/>
      <c r="I6794" s="192"/>
    </row>
    <row r="6795" spans="1:9" ht="15">
      <c r="A6795" s="190"/>
      <c r="I6795" s="192"/>
    </row>
    <row r="6796" spans="1:9" ht="15">
      <c r="A6796" s="190"/>
      <c r="I6796" s="192"/>
    </row>
    <row r="6797" spans="1:9" ht="15">
      <c r="A6797" s="190"/>
      <c r="I6797" s="192"/>
    </row>
    <row r="6798" spans="1:9" ht="15">
      <c r="A6798" s="190"/>
      <c r="I6798" s="192"/>
    </row>
    <row r="6799" spans="1:9" ht="15">
      <c r="A6799" s="190"/>
      <c r="I6799" s="192"/>
    </row>
    <row r="6800" spans="1:9" ht="15">
      <c r="A6800" s="190"/>
      <c r="I6800" s="192"/>
    </row>
    <row r="6801" spans="1:9" ht="15">
      <c r="A6801" s="190"/>
      <c r="I6801" s="192"/>
    </row>
    <row r="6802" spans="1:9" ht="15">
      <c r="A6802" s="190"/>
      <c r="I6802" s="192"/>
    </row>
    <row r="6803" spans="1:9" ht="15">
      <c r="A6803" s="190"/>
      <c r="I6803" s="192"/>
    </row>
    <row r="6804" spans="1:9" ht="15">
      <c r="A6804" s="190"/>
      <c r="I6804" s="192"/>
    </row>
    <row r="6805" spans="1:9" ht="15">
      <c r="A6805" s="190"/>
      <c r="I6805" s="192"/>
    </row>
    <row r="6806" spans="1:9" ht="15">
      <c r="A6806" s="190"/>
      <c r="I6806" s="192"/>
    </row>
    <row r="6807" spans="1:9" ht="15">
      <c r="A6807" s="190"/>
      <c r="I6807" s="192"/>
    </row>
    <row r="6808" spans="1:9" ht="15">
      <c r="A6808" s="190"/>
      <c r="I6808" s="192"/>
    </row>
    <row r="6809" spans="1:9" ht="15">
      <c r="A6809" s="190"/>
      <c r="I6809" s="192"/>
    </row>
    <row r="6810" spans="1:9" ht="15">
      <c r="A6810" s="190"/>
      <c r="I6810" s="192"/>
    </row>
    <row r="6811" spans="1:9" ht="15">
      <c r="A6811" s="190"/>
      <c r="I6811" s="192"/>
    </row>
    <row r="6812" spans="1:9" ht="15">
      <c r="A6812" s="190"/>
      <c r="I6812" s="192"/>
    </row>
    <row r="6813" spans="1:9" ht="15">
      <c r="A6813" s="190"/>
      <c r="I6813" s="192"/>
    </row>
    <row r="6814" spans="1:9" ht="15">
      <c r="A6814" s="190"/>
      <c r="I6814" s="192"/>
    </row>
    <row r="6815" spans="1:9" ht="15">
      <c r="A6815" s="190"/>
      <c r="I6815" s="192"/>
    </row>
    <row r="6816" spans="1:9" ht="15">
      <c r="A6816" s="190"/>
      <c r="I6816" s="192"/>
    </row>
    <row r="6817" spans="1:9" ht="15">
      <c r="A6817" s="190"/>
      <c r="I6817" s="192"/>
    </row>
    <row r="6818" spans="1:9" ht="15">
      <c r="A6818" s="190"/>
      <c r="I6818" s="192"/>
    </row>
    <row r="6819" spans="1:9" ht="15">
      <c r="A6819" s="190"/>
      <c r="I6819" s="192"/>
    </row>
    <row r="6820" spans="1:9" ht="15">
      <c r="A6820" s="190"/>
      <c r="I6820" s="192"/>
    </row>
    <row r="6821" spans="1:9" ht="15">
      <c r="A6821" s="190"/>
      <c r="I6821" s="192"/>
    </row>
    <row r="6822" spans="1:9" ht="15">
      <c r="A6822" s="190"/>
      <c r="I6822" s="192"/>
    </row>
    <row r="6823" spans="1:9" ht="15">
      <c r="A6823" s="190"/>
      <c r="I6823" s="192"/>
    </row>
    <row r="6824" spans="1:9" ht="15">
      <c r="A6824" s="190"/>
      <c r="I6824" s="192"/>
    </row>
    <row r="6825" spans="1:9" ht="15">
      <c r="A6825" s="190"/>
      <c r="I6825" s="192"/>
    </row>
    <row r="6826" spans="1:9" ht="15">
      <c r="A6826" s="190"/>
      <c r="I6826" s="192"/>
    </row>
    <row r="6827" spans="1:9" ht="15">
      <c r="A6827" s="190"/>
      <c r="I6827" s="192"/>
    </row>
    <row r="6828" spans="1:9" ht="15">
      <c r="A6828" s="190"/>
      <c r="I6828" s="192"/>
    </row>
    <row r="6829" spans="1:9" ht="15">
      <c r="A6829" s="190"/>
      <c r="I6829" s="192"/>
    </row>
    <row r="6830" spans="1:9" ht="15">
      <c r="A6830" s="190"/>
      <c r="I6830" s="192"/>
    </row>
    <row r="6831" spans="1:9" ht="15">
      <c r="A6831" s="190"/>
      <c r="I6831" s="192"/>
    </row>
    <row r="6832" spans="1:9" ht="15">
      <c r="A6832" s="190"/>
      <c r="I6832" s="192"/>
    </row>
    <row r="6833" spans="1:9" ht="15">
      <c r="A6833" s="190"/>
      <c r="I6833" s="192"/>
    </row>
    <row r="6834" spans="1:9" ht="15">
      <c r="A6834" s="190"/>
      <c r="I6834" s="192"/>
    </row>
    <row r="6835" spans="1:9" ht="15">
      <c r="A6835" s="190"/>
      <c r="I6835" s="192"/>
    </row>
    <row r="6836" spans="1:9" ht="15">
      <c r="A6836" s="190"/>
      <c r="I6836" s="192"/>
    </row>
    <row r="6837" spans="1:9" ht="15">
      <c r="A6837" s="190"/>
      <c r="I6837" s="192"/>
    </row>
    <row r="6838" spans="1:9" ht="15">
      <c r="A6838" s="190"/>
      <c r="I6838" s="192"/>
    </row>
    <row r="6839" spans="1:9" ht="15">
      <c r="A6839" s="190"/>
      <c r="I6839" s="192"/>
    </row>
    <row r="6840" spans="1:9" ht="15">
      <c r="A6840" s="190"/>
      <c r="I6840" s="192"/>
    </row>
    <row r="6841" spans="1:9" ht="15">
      <c r="A6841" s="190"/>
      <c r="I6841" s="192"/>
    </row>
    <row r="6842" spans="1:9" ht="15">
      <c r="A6842" s="190"/>
      <c r="I6842" s="192"/>
    </row>
    <row r="6843" spans="1:9" ht="15">
      <c r="A6843" s="190"/>
      <c r="I6843" s="192"/>
    </row>
    <row r="6844" spans="1:9" ht="15">
      <c r="A6844" s="190"/>
      <c r="I6844" s="192"/>
    </row>
    <row r="6845" spans="1:9" ht="15">
      <c r="A6845" s="190"/>
      <c r="I6845" s="192"/>
    </row>
    <row r="6846" spans="1:9" ht="15">
      <c r="A6846" s="190"/>
      <c r="I6846" s="192"/>
    </row>
    <row r="6847" spans="1:9" ht="15">
      <c r="A6847" s="190"/>
      <c r="I6847" s="192"/>
    </row>
    <row r="6848" spans="1:9" ht="15">
      <c r="A6848" s="190"/>
      <c r="I6848" s="192"/>
    </row>
    <row r="6849" spans="1:9" ht="15">
      <c r="A6849" s="190"/>
      <c r="I6849" s="192"/>
    </row>
    <row r="6850" spans="1:9" ht="15">
      <c r="A6850" s="190"/>
      <c r="I6850" s="192"/>
    </row>
    <row r="6851" spans="1:9" ht="15">
      <c r="A6851" s="190"/>
      <c r="I6851" s="192"/>
    </row>
    <row r="6852" spans="1:9" ht="15">
      <c r="A6852" s="190"/>
      <c r="I6852" s="192"/>
    </row>
    <row r="6853" spans="1:9" ht="15">
      <c r="A6853" s="190"/>
      <c r="I6853" s="192"/>
    </row>
    <row r="6854" spans="1:9" ht="15">
      <c r="A6854" s="190"/>
      <c r="I6854" s="192"/>
    </row>
    <row r="6855" spans="1:9" ht="15">
      <c r="A6855" s="190"/>
      <c r="I6855" s="192"/>
    </row>
    <row r="6856" spans="1:9" ht="15">
      <c r="A6856" s="190"/>
      <c r="I6856" s="192"/>
    </row>
    <row r="6857" spans="1:9" ht="15">
      <c r="A6857" s="190"/>
      <c r="I6857" s="192"/>
    </row>
    <row r="6858" spans="1:9" ht="15">
      <c r="A6858" s="190"/>
      <c r="I6858" s="192"/>
    </row>
    <row r="6859" spans="1:9" ht="15">
      <c r="A6859" s="190"/>
      <c r="I6859" s="192"/>
    </row>
    <row r="6860" spans="1:9" ht="15">
      <c r="A6860" s="190"/>
      <c r="I6860" s="192"/>
    </row>
    <row r="6861" spans="1:9" ht="15">
      <c r="A6861" s="190"/>
      <c r="I6861" s="192"/>
    </row>
    <row r="6862" spans="1:9" ht="15">
      <c r="A6862" s="190"/>
      <c r="I6862" s="192"/>
    </row>
    <row r="6863" spans="1:9" ht="15">
      <c r="A6863" s="190"/>
      <c r="I6863" s="192"/>
    </row>
    <row r="6864" spans="1:9" ht="15">
      <c r="A6864" s="190"/>
      <c r="I6864" s="192"/>
    </row>
    <row r="6865" spans="1:9" ht="15">
      <c r="A6865" s="190"/>
      <c r="I6865" s="192"/>
    </row>
    <row r="6866" spans="1:9" ht="15">
      <c r="A6866" s="190"/>
      <c r="I6866" s="192"/>
    </row>
    <row r="6867" spans="1:9" ht="15">
      <c r="A6867" s="190"/>
      <c r="I6867" s="192"/>
    </row>
    <row r="6868" spans="1:9" ht="15">
      <c r="A6868" s="190"/>
      <c r="I6868" s="192"/>
    </row>
    <row r="6869" spans="1:9" ht="15">
      <c r="A6869" s="190"/>
      <c r="I6869" s="192"/>
    </row>
    <row r="6870" spans="1:9" ht="15">
      <c r="A6870" s="190"/>
      <c r="I6870" s="192"/>
    </row>
    <row r="6871" spans="1:9" ht="15">
      <c r="A6871" s="190"/>
      <c r="I6871" s="192"/>
    </row>
    <row r="6872" spans="1:9" ht="15">
      <c r="A6872" s="190"/>
      <c r="I6872" s="192"/>
    </row>
    <row r="6873" spans="1:9" ht="15">
      <c r="A6873" s="190"/>
      <c r="I6873" s="192"/>
    </row>
    <row r="6874" spans="1:9" ht="15">
      <c r="A6874" s="190"/>
      <c r="I6874" s="192"/>
    </row>
    <row r="6875" spans="1:9" ht="15">
      <c r="A6875" s="190"/>
      <c r="I6875" s="192"/>
    </row>
    <row r="6876" spans="1:9" ht="15">
      <c r="A6876" s="190"/>
      <c r="I6876" s="192"/>
    </row>
    <row r="6877" spans="1:9" ht="15">
      <c r="A6877" s="190"/>
      <c r="I6877" s="192"/>
    </row>
    <row r="6878" spans="1:9" ht="15">
      <c r="A6878" s="190"/>
      <c r="I6878" s="192"/>
    </row>
    <row r="6879" spans="1:9" ht="15">
      <c r="A6879" s="190"/>
      <c r="I6879" s="192"/>
    </row>
    <row r="6880" spans="1:9" ht="15">
      <c r="A6880" s="190"/>
      <c r="I6880" s="192"/>
    </row>
    <row r="6881" spans="1:9" ht="15">
      <c r="A6881" s="190"/>
      <c r="I6881" s="192"/>
    </row>
    <row r="6882" spans="1:9" ht="15">
      <c r="A6882" s="190"/>
      <c r="I6882" s="192"/>
    </row>
    <row r="6883" spans="1:9" ht="15">
      <c r="A6883" s="190"/>
      <c r="I6883" s="192"/>
    </row>
    <row r="6884" spans="1:9" ht="15">
      <c r="A6884" s="190"/>
      <c r="I6884" s="192"/>
    </row>
    <row r="6885" spans="1:9" ht="15">
      <c r="A6885" s="190"/>
      <c r="I6885" s="192"/>
    </row>
    <row r="6886" spans="1:9" ht="15">
      <c r="A6886" s="190"/>
      <c r="I6886" s="192"/>
    </row>
    <row r="6887" spans="1:9" ht="15">
      <c r="A6887" s="190"/>
      <c r="I6887" s="192"/>
    </row>
    <row r="6888" spans="1:9" ht="15">
      <c r="A6888" s="190"/>
      <c r="I6888" s="192"/>
    </row>
    <row r="6889" spans="1:9" ht="15">
      <c r="A6889" s="190"/>
      <c r="I6889" s="192"/>
    </row>
    <row r="6890" spans="1:9" ht="15">
      <c r="A6890" s="190"/>
      <c r="I6890" s="192"/>
    </row>
    <row r="6891" spans="1:9" ht="15">
      <c r="A6891" s="190"/>
      <c r="I6891" s="192"/>
    </row>
    <row r="6892" spans="1:9" ht="15">
      <c r="A6892" s="190"/>
      <c r="I6892" s="192"/>
    </row>
    <row r="6893" spans="1:9" ht="15">
      <c r="A6893" s="190"/>
      <c r="I6893" s="192"/>
    </row>
    <row r="6894" spans="1:9" ht="15">
      <c r="A6894" s="190"/>
      <c r="I6894" s="192"/>
    </row>
    <row r="6895" spans="1:9" ht="15">
      <c r="A6895" s="190"/>
      <c r="I6895" s="192"/>
    </row>
    <row r="6896" spans="1:9" ht="15">
      <c r="A6896" s="190"/>
      <c r="I6896" s="192"/>
    </row>
    <row r="6897" spans="1:9" ht="15">
      <c r="A6897" s="190"/>
      <c r="I6897" s="192"/>
    </row>
    <row r="6898" spans="1:9" ht="15">
      <c r="A6898" s="190"/>
      <c r="I6898" s="192"/>
    </row>
    <row r="6899" spans="1:9" ht="15">
      <c r="A6899" s="190"/>
      <c r="I6899" s="192"/>
    </row>
    <row r="6900" spans="1:9" ht="15">
      <c r="A6900" s="190"/>
      <c r="I6900" s="192"/>
    </row>
    <row r="6901" spans="1:9" ht="15">
      <c r="A6901" s="190"/>
      <c r="I6901" s="192"/>
    </row>
    <row r="6902" spans="1:9" ht="15">
      <c r="A6902" s="190"/>
      <c r="I6902" s="192"/>
    </row>
    <row r="6903" spans="1:9" ht="15">
      <c r="A6903" s="190"/>
      <c r="I6903" s="192"/>
    </row>
    <row r="6904" spans="1:9" ht="15">
      <c r="A6904" s="190"/>
      <c r="I6904" s="192"/>
    </row>
    <row r="6905" spans="1:9" ht="15">
      <c r="A6905" s="190"/>
      <c r="I6905" s="192"/>
    </row>
    <row r="6906" spans="1:9" ht="15">
      <c r="A6906" s="190"/>
      <c r="I6906" s="192"/>
    </row>
    <row r="6907" spans="1:9" ht="15">
      <c r="A6907" s="190"/>
      <c r="I6907" s="192"/>
    </row>
    <row r="6908" spans="1:9" ht="15">
      <c r="A6908" s="190"/>
      <c r="I6908" s="192"/>
    </row>
    <row r="6909" spans="1:9" ht="15">
      <c r="A6909" s="190"/>
      <c r="I6909" s="192"/>
    </row>
    <row r="6910" spans="1:9" ht="15">
      <c r="A6910" s="190"/>
      <c r="I6910" s="192"/>
    </row>
    <row r="6911" spans="1:9" ht="15">
      <c r="A6911" s="190"/>
      <c r="I6911" s="192"/>
    </row>
    <row r="6912" spans="1:9" ht="15">
      <c r="A6912" s="190"/>
      <c r="I6912" s="192"/>
    </row>
    <row r="6913" spans="1:9" ht="15">
      <c r="A6913" s="190"/>
      <c r="I6913" s="192"/>
    </row>
    <row r="6914" spans="1:9" ht="15">
      <c r="A6914" s="190"/>
      <c r="I6914" s="192"/>
    </row>
    <row r="6915" spans="1:9" ht="15">
      <c r="A6915" s="190"/>
      <c r="I6915" s="192"/>
    </row>
    <row r="6916" spans="1:9" ht="15">
      <c r="A6916" s="190"/>
      <c r="I6916" s="192"/>
    </row>
    <row r="6917" spans="1:9" ht="15">
      <c r="A6917" s="190"/>
      <c r="I6917" s="192"/>
    </row>
    <row r="6918" spans="1:9" ht="15">
      <c r="A6918" s="190"/>
      <c r="I6918" s="192"/>
    </row>
    <row r="6919" spans="1:9" ht="15">
      <c r="A6919" s="190"/>
      <c r="I6919" s="192"/>
    </row>
    <row r="6920" spans="1:9" ht="15">
      <c r="A6920" s="190"/>
      <c r="I6920" s="192"/>
    </row>
    <row r="6921" spans="1:9" ht="15">
      <c r="A6921" s="190"/>
      <c r="I6921" s="192"/>
    </row>
    <row r="6922" spans="1:9" ht="15">
      <c r="A6922" s="190"/>
      <c r="I6922" s="192"/>
    </row>
    <row r="6923" spans="1:9" ht="15">
      <c r="A6923" s="190"/>
      <c r="I6923" s="192"/>
    </row>
    <row r="6924" spans="1:9" ht="15">
      <c r="A6924" s="190"/>
      <c r="I6924" s="192"/>
    </row>
    <row r="6925" spans="1:9" ht="15">
      <c r="A6925" s="190"/>
      <c r="I6925" s="192"/>
    </row>
    <row r="6926" spans="1:9" ht="15">
      <c r="A6926" s="190"/>
      <c r="I6926" s="192"/>
    </row>
    <row r="6927" spans="1:9" ht="15">
      <c r="A6927" s="190"/>
      <c r="I6927" s="192"/>
    </row>
    <row r="6928" spans="1:9" ht="15">
      <c r="A6928" s="190"/>
      <c r="I6928" s="192"/>
    </row>
    <row r="6929" spans="1:9" ht="15">
      <c r="A6929" s="190"/>
      <c r="I6929" s="192"/>
    </row>
    <row r="6930" spans="1:9" ht="15">
      <c r="A6930" s="190"/>
      <c r="I6930" s="192"/>
    </row>
    <row r="6931" spans="1:9" ht="15">
      <c r="A6931" s="190"/>
      <c r="I6931" s="192"/>
    </row>
    <row r="6932" spans="1:9" ht="15">
      <c r="A6932" s="190"/>
      <c r="I6932" s="192"/>
    </row>
    <row r="6933" spans="1:9" ht="15">
      <c r="A6933" s="190"/>
      <c r="I6933" s="192"/>
    </row>
    <row r="6934" spans="1:9" ht="15">
      <c r="A6934" s="190"/>
      <c r="I6934" s="192"/>
    </row>
    <row r="6935" spans="1:9" ht="15">
      <c r="A6935" s="190"/>
      <c r="I6935" s="192"/>
    </row>
    <row r="6936" spans="1:9" ht="15">
      <c r="A6936" s="190"/>
      <c r="I6936" s="192"/>
    </row>
    <row r="6937" spans="1:9" ht="15">
      <c r="A6937" s="190"/>
      <c r="I6937" s="192"/>
    </row>
    <row r="6938" spans="1:9" ht="15">
      <c r="A6938" s="190"/>
      <c r="I6938" s="192"/>
    </row>
    <row r="6939" spans="1:9" ht="15">
      <c r="A6939" s="190"/>
      <c r="I6939" s="192"/>
    </row>
    <row r="6940" spans="1:9" ht="15">
      <c r="A6940" s="190"/>
      <c r="I6940" s="192"/>
    </row>
    <row r="6941" spans="1:9" ht="15">
      <c r="A6941" s="190"/>
      <c r="I6941" s="192"/>
    </row>
    <row r="6942" spans="1:9" ht="15">
      <c r="A6942" s="190"/>
      <c r="I6942" s="192"/>
    </row>
    <row r="6943" spans="1:9" ht="15">
      <c r="A6943" s="190"/>
      <c r="I6943" s="192"/>
    </row>
    <row r="6944" spans="1:9" ht="15">
      <c r="A6944" s="190"/>
      <c r="I6944" s="192"/>
    </row>
    <row r="6945" spans="1:9" ht="15">
      <c r="A6945" s="190"/>
      <c r="I6945" s="192"/>
    </row>
    <row r="6946" spans="1:9" ht="15">
      <c r="A6946" s="190"/>
      <c r="I6946" s="192"/>
    </row>
    <row r="6947" spans="1:9" ht="15">
      <c r="A6947" s="190"/>
      <c r="I6947" s="192"/>
    </row>
    <row r="6948" spans="1:9" ht="15">
      <c r="A6948" s="190"/>
      <c r="I6948" s="192"/>
    </row>
    <row r="6949" spans="1:9" ht="15">
      <c r="A6949" s="190"/>
      <c r="I6949" s="192"/>
    </row>
    <row r="6950" spans="1:9" ht="15">
      <c r="A6950" s="190"/>
      <c r="I6950" s="192"/>
    </row>
    <row r="6951" spans="1:9" ht="15">
      <c r="A6951" s="190"/>
      <c r="I6951" s="192"/>
    </row>
    <row r="6952" spans="1:9" ht="15">
      <c r="A6952" s="190"/>
      <c r="I6952" s="192"/>
    </row>
    <row r="6953" spans="1:9" ht="15">
      <c r="A6953" s="190"/>
      <c r="I6953" s="192"/>
    </row>
    <row r="6954" spans="1:9" ht="15">
      <c r="A6954" s="190"/>
      <c r="I6954" s="192"/>
    </row>
    <row r="6955" spans="1:9" ht="15">
      <c r="A6955" s="190"/>
      <c r="I6955" s="192"/>
    </row>
    <row r="6956" spans="1:9" ht="15">
      <c r="A6956" s="190"/>
      <c r="I6956" s="192"/>
    </row>
    <row r="6957" spans="1:9" ht="15">
      <c r="A6957" s="190"/>
      <c r="I6957" s="192"/>
    </row>
    <row r="6958" spans="1:9" ht="15">
      <c r="A6958" s="190"/>
      <c r="I6958" s="192"/>
    </row>
    <row r="6959" spans="1:9" ht="15">
      <c r="A6959" s="190"/>
      <c r="I6959" s="192"/>
    </row>
    <row r="6960" spans="1:9" ht="15">
      <c r="A6960" s="190"/>
      <c r="I6960" s="192"/>
    </row>
    <row r="6961" spans="1:9" ht="15">
      <c r="A6961" s="190"/>
      <c r="I6961" s="192"/>
    </row>
    <row r="6962" spans="1:9" ht="15">
      <c r="A6962" s="190"/>
      <c r="I6962" s="192"/>
    </row>
    <row r="6963" spans="1:9" ht="15">
      <c r="A6963" s="190"/>
      <c r="I6963" s="192"/>
    </row>
    <row r="6964" spans="1:9" ht="15">
      <c r="A6964" s="190"/>
      <c r="I6964" s="192"/>
    </row>
    <row r="6965" spans="1:9" ht="15">
      <c r="A6965" s="190"/>
      <c r="I6965" s="192"/>
    </row>
    <row r="6966" spans="1:9" ht="15">
      <c r="A6966" s="190"/>
      <c r="I6966" s="192"/>
    </row>
    <row r="6967" spans="1:9" ht="15">
      <c r="A6967" s="190"/>
      <c r="I6967" s="192"/>
    </row>
    <row r="6968" spans="1:9" ht="15">
      <c r="A6968" s="190"/>
      <c r="I6968" s="192"/>
    </row>
    <row r="6969" spans="1:9" ht="15">
      <c r="A6969" s="190"/>
      <c r="I6969" s="192"/>
    </row>
    <row r="6970" spans="1:9" ht="15">
      <c r="A6970" s="190"/>
      <c r="I6970" s="192"/>
    </row>
    <row r="6971" spans="1:9" ht="15">
      <c r="A6971" s="190"/>
      <c r="I6971" s="192"/>
    </row>
    <row r="6972" spans="1:9" ht="15">
      <c r="A6972" s="190"/>
      <c r="I6972" s="192"/>
    </row>
    <row r="6973" spans="1:9" ht="15">
      <c r="A6973" s="190"/>
      <c r="I6973" s="192"/>
    </row>
    <row r="6974" spans="1:9" ht="15">
      <c r="A6974" s="190"/>
      <c r="I6974" s="192"/>
    </row>
    <row r="6975" spans="1:9" ht="15">
      <c r="A6975" s="190"/>
      <c r="I6975" s="192"/>
    </row>
    <row r="6976" spans="1:9" ht="15">
      <c r="A6976" s="190"/>
      <c r="I6976" s="192"/>
    </row>
    <row r="6977" spans="1:9" ht="15">
      <c r="A6977" s="190"/>
      <c r="I6977" s="192"/>
    </row>
    <row r="6978" spans="1:9" ht="15">
      <c r="A6978" s="190"/>
      <c r="I6978" s="192"/>
    </row>
    <row r="6979" spans="1:9" ht="15">
      <c r="A6979" s="190"/>
      <c r="I6979" s="192"/>
    </row>
    <row r="6980" spans="1:9" ht="15">
      <c r="A6980" s="190"/>
      <c r="I6980" s="192"/>
    </row>
    <row r="6981" spans="1:9" ht="15">
      <c r="A6981" s="190"/>
      <c r="I6981" s="192"/>
    </row>
    <row r="6982" spans="1:9" ht="15">
      <c r="A6982" s="190"/>
      <c r="I6982" s="192"/>
    </row>
    <row r="6983" spans="1:9" ht="15">
      <c r="A6983" s="190"/>
      <c r="I6983" s="192"/>
    </row>
    <row r="6984" spans="1:9" ht="15">
      <c r="A6984" s="190"/>
      <c r="I6984" s="192"/>
    </row>
    <row r="6985" spans="1:9" ht="15">
      <c r="A6985" s="190"/>
      <c r="I6985" s="192"/>
    </row>
    <row r="6986" spans="1:9" ht="15">
      <c r="A6986" s="190"/>
      <c r="I6986" s="192"/>
    </row>
    <row r="6987" spans="1:9" ht="15">
      <c r="A6987" s="190"/>
      <c r="I6987" s="192"/>
    </row>
    <row r="6988" spans="1:9" ht="15">
      <c r="A6988" s="190"/>
      <c r="I6988" s="192"/>
    </row>
    <row r="6989" spans="1:9" ht="15">
      <c r="A6989" s="190"/>
      <c r="I6989" s="192"/>
    </row>
    <row r="6990" spans="1:9" ht="15">
      <c r="A6990" s="190"/>
      <c r="I6990" s="192"/>
    </row>
    <row r="6991" spans="1:9" ht="15">
      <c r="A6991" s="190"/>
      <c r="I6991" s="192"/>
    </row>
    <row r="6992" spans="1:9" ht="15">
      <c r="A6992" s="190"/>
      <c r="I6992" s="192"/>
    </row>
    <row r="6993" spans="1:9" ht="15">
      <c r="A6993" s="190"/>
      <c r="I6993" s="192"/>
    </row>
    <row r="6994" spans="1:9" ht="15">
      <c r="A6994" s="190"/>
      <c r="I6994" s="192"/>
    </row>
    <row r="6995" spans="1:9" ht="15">
      <c r="A6995" s="190"/>
      <c r="I6995" s="192"/>
    </row>
    <row r="6996" spans="1:9" ht="15">
      <c r="A6996" s="190"/>
      <c r="I6996" s="192"/>
    </row>
    <row r="6997" spans="1:9" ht="15">
      <c r="A6997" s="190"/>
      <c r="I6997" s="192"/>
    </row>
    <row r="6998" spans="1:9" ht="15">
      <c r="A6998" s="190"/>
      <c r="I6998" s="192"/>
    </row>
    <row r="6999" spans="1:9" ht="15">
      <c r="A6999" s="190"/>
      <c r="I6999" s="192"/>
    </row>
    <row r="7000" spans="1:9" ht="15">
      <c r="A7000" s="190"/>
      <c r="I7000" s="192"/>
    </row>
    <row r="7001" spans="1:9" ht="15">
      <c r="A7001" s="190"/>
      <c r="I7001" s="192"/>
    </row>
    <row r="7002" spans="1:9" ht="15">
      <c r="A7002" s="190"/>
      <c r="I7002" s="192"/>
    </row>
    <row r="7003" spans="1:9" ht="15">
      <c r="A7003" s="190"/>
      <c r="I7003" s="192"/>
    </row>
    <row r="7004" spans="1:9" ht="15">
      <c r="A7004" s="190"/>
      <c r="I7004" s="192"/>
    </row>
    <row r="7005" spans="1:9" ht="15">
      <c r="A7005" s="190"/>
      <c r="I7005" s="192"/>
    </row>
    <row r="7006" spans="1:9" ht="15">
      <c r="A7006" s="190"/>
      <c r="I7006" s="192"/>
    </row>
    <row r="7007" spans="1:9" ht="15">
      <c r="A7007" s="190"/>
      <c r="I7007" s="192"/>
    </row>
    <row r="7008" spans="1:9" ht="15">
      <c r="A7008" s="190"/>
      <c r="I7008" s="192"/>
    </row>
    <row r="7009" spans="1:9" ht="15">
      <c r="A7009" s="190"/>
      <c r="I7009" s="192"/>
    </row>
    <row r="7010" spans="1:9" ht="15">
      <c r="A7010" s="190"/>
      <c r="I7010" s="192"/>
    </row>
    <row r="7011" spans="1:9" ht="15">
      <c r="A7011" s="190"/>
      <c r="I7011" s="192"/>
    </row>
    <row r="7012" spans="1:9" ht="15">
      <c r="A7012" s="190"/>
      <c r="I7012" s="192"/>
    </row>
    <row r="7013" spans="1:9" ht="15">
      <c r="A7013" s="190"/>
      <c r="I7013" s="192"/>
    </row>
    <row r="7014" spans="1:9" ht="15">
      <c r="A7014" s="190"/>
      <c r="I7014" s="192"/>
    </row>
    <row r="7015" spans="1:9" ht="15">
      <c r="A7015" s="190"/>
      <c r="I7015" s="192"/>
    </row>
    <row r="7016" spans="1:9" ht="15">
      <c r="A7016" s="190"/>
      <c r="I7016" s="192"/>
    </row>
    <row r="7017" spans="1:9" ht="15">
      <c r="A7017" s="190"/>
      <c r="I7017" s="192"/>
    </row>
    <row r="7018" spans="1:9" ht="15">
      <c r="A7018" s="190"/>
      <c r="I7018" s="192"/>
    </row>
    <row r="7019" spans="1:9" ht="15">
      <c r="A7019" s="190"/>
      <c r="I7019" s="192"/>
    </row>
    <row r="7020" spans="1:9" ht="15">
      <c r="A7020" s="190"/>
      <c r="I7020" s="192"/>
    </row>
    <row r="7021" spans="1:9" ht="15">
      <c r="A7021" s="190"/>
      <c r="I7021" s="192"/>
    </row>
    <row r="7022" spans="1:9" ht="15">
      <c r="A7022" s="190"/>
      <c r="I7022" s="192"/>
    </row>
    <row r="7023" spans="1:9" ht="15">
      <c r="A7023" s="190"/>
      <c r="I7023" s="192"/>
    </row>
    <row r="7024" spans="1:9" ht="15">
      <c r="A7024" s="190"/>
      <c r="I7024" s="192"/>
    </row>
    <row r="7025" spans="1:9" ht="15">
      <c r="A7025" s="190"/>
      <c r="I7025" s="192"/>
    </row>
    <row r="7026" spans="1:9" ht="15">
      <c r="A7026" s="190"/>
      <c r="I7026" s="192"/>
    </row>
    <row r="7027" spans="1:9" ht="15">
      <c r="A7027" s="190"/>
      <c r="I7027" s="192"/>
    </row>
    <row r="7028" spans="1:9" ht="15">
      <c r="A7028" s="190"/>
      <c r="I7028" s="192"/>
    </row>
    <row r="7029" spans="1:9" ht="15">
      <c r="A7029" s="190"/>
      <c r="I7029" s="192"/>
    </row>
    <row r="7030" spans="1:9" ht="15">
      <c r="A7030" s="190"/>
      <c r="I7030" s="192"/>
    </row>
    <row r="7031" spans="1:9" ht="15">
      <c r="A7031" s="190"/>
      <c r="I7031" s="192"/>
    </row>
    <row r="7032" spans="1:9" ht="15">
      <c r="A7032" s="190"/>
      <c r="I7032" s="192"/>
    </row>
    <row r="7033" spans="1:9" ht="15">
      <c r="A7033" s="190"/>
      <c r="I7033" s="192"/>
    </row>
    <row r="7034" spans="1:9" ht="15">
      <c r="A7034" s="190"/>
      <c r="I7034" s="192"/>
    </row>
    <row r="7035" spans="1:9" ht="15">
      <c r="A7035" s="190"/>
      <c r="I7035" s="192"/>
    </row>
    <row r="7036" spans="1:9" ht="15">
      <c r="A7036" s="190"/>
      <c r="I7036" s="192"/>
    </row>
    <row r="7037" spans="1:9" ht="15">
      <c r="A7037" s="190"/>
      <c r="I7037" s="192"/>
    </row>
    <row r="7038" spans="1:9" ht="15">
      <c r="A7038" s="190"/>
      <c r="I7038" s="192"/>
    </row>
    <row r="7039" spans="1:9" ht="15">
      <c r="A7039" s="190"/>
      <c r="I7039" s="192"/>
    </row>
    <row r="7040" spans="1:9" ht="15">
      <c r="A7040" s="190"/>
      <c r="I7040" s="192"/>
    </row>
    <row r="7041" spans="1:9" ht="15">
      <c r="A7041" s="190"/>
      <c r="I7041" s="192"/>
    </row>
    <row r="7042" spans="1:9" ht="15">
      <c r="A7042" s="190"/>
      <c r="I7042" s="192"/>
    </row>
    <row r="7043" spans="1:9" ht="15">
      <c r="A7043" s="190"/>
      <c r="I7043" s="192"/>
    </row>
    <row r="7044" spans="1:9" ht="15">
      <c r="A7044" s="190"/>
      <c r="I7044" s="192"/>
    </row>
    <row r="7045" spans="1:9" ht="15">
      <c r="A7045" s="190"/>
      <c r="I7045" s="192"/>
    </row>
    <row r="7046" spans="1:9" ht="15">
      <c r="A7046" s="190"/>
      <c r="I7046" s="192"/>
    </row>
    <row r="7047" spans="1:9" ht="15">
      <c r="A7047" s="190"/>
      <c r="I7047" s="192"/>
    </row>
    <row r="7048" spans="1:9" ht="15">
      <c r="A7048" s="190"/>
      <c r="I7048" s="192"/>
    </row>
    <row r="7049" spans="1:9" ht="15">
      <c r="A7049" s="190"/>
      <c r="I7049" s="192"/>
    </row>
    <row r="7050" spans="1:9" ht="15">
      <c r="A7050" s="190"/>
      <c r="I7050" s="192"/>
    </row>
    <row r="7051" spans="1:9" ht="15">
      <c r="A7051" s="190"/>
      <c r="I7051" s="192"/>
    </row>
    <row r="7052" spans="1:9" ht="15">
      <c r="A7052" s="190"/>
      <c r="I7052" s="192"/>
    </row>
    <row r="7053" spans="1:9" ht="15">
      <c r="A7053" s="190"/>
      <c r="I7053" s="192"/>
    </row>
    <row r="7054" spans="1:9" ht="15">
      <c r="A7054" s="190"/>
      <c r="I7054" s="192"/>
    </row>
    <row r="7055" spans="1:9" ht="15">
      <c r="A7055" s="190"/>
      <c r="I7055" s="192"/>
    </row>
    <row r="7056" spans="1:9" ht="15">
      <c r="A7056" s="190"/>
      <c r="I7056" s="192"/>
    </row>
    <row r="7057" spans="1:9" ht="15">
      <c r="A7057" s="190"/>
      <c r="I7057" s="192"/>
    </row>
    <row r="7058" spans="1:9" ht="15">
      <c r="A7058" s="190"/>
      <c r="I7058" s="192"/>
    </row>
    <row r="7059" spans="1:9" ht="15">
      <c r="A7059" s="190"/>
      <c r="I7059" s="192"/>
    </row>
    <row r="7060" spans="1:9" ht="15">
      <c r="A7060" s="190"/>
      <c r="I7060" s="192"/>
    </row>
    <row r="7061" spans="1:9" ht="15">
      <c r="A7061" s="190"/>
      <c r="I7061" s="192"/>
    </row>
    <row r="7062" spans="1:9" ht="15">
      <c r="A7062" s="190"/>
      <c r="I7062" s="192"/>
    </row>
    <row r="7063" spans="1:9" ht="15">
      <c r="A7063" s="190"/>
      <c r="I7063" s="192"/>
    </row>
    <row r="7064" spans="1:9" ht="15">
      <c r="A7064" s="190"/>
      <c r="I7064" s="192"/>
    </row>
    <row r="7065" spans="1:9" ht="15">
      <c r="A7065" s="190"/>
      <c r="I7065" s="192"/>
    </row>
    <row r="7066" spans="1:9" ht="15">
      <c r="A7066" s="190"/>
      <c r="I7066" s="192"/>
    </row>
    <row r="7067" spans="1:9" ht="15">
      <c r="A7067" s="190"/>
      <c r="I7067" s="192"/>
    </row>
    <row r="7068" spans="1:9" ht="15">
      <c r="A7068" s="190"/>
      <c r="I7068" s="192"/>
    </row>
    <row r="7069" spans="1:9" ht="15">
      <c r="A7069" s="190"/>
      <c r="I7069" s="192"/>
    </row>
    <row r="7070" spans="1:9" ht="15">
      <c r="A7070" s="190"/>
      <c r="I7070" s="192"/>
    </row>
    <row r="7071" spans="1:9" ht="15">
      <c r="A7071" s="190"/>
      <c r="I7071" s="192"/>
    </row>
    <row r="7072" spans="1:9" ht="15">
      <c r="A7072" s="190"/>
      <c r="I7072" s="192"/>
    </row>
    <row r="7073" spans="1:9" ht="15">
      <c r="A7073" s="190"/>
      <c r="I7073" s="192"/>
    </row>
    <row r="7074" spans="1:9" ht="15">
      <c r="A7074" s="190"/>
      <c r="I7074" s="192"/>
    </row>
    <row r="7075" spans="1:9" ht="15">
      <c r="A7075" s="190"/>
      <c r="I7075" s="192"/>
    </row>
    <row r="7076" spans="1:9" ht="15">
      <c r="A7076" s="190"/>
      <c r="I7076" s="192"/>
    </row>
    <row r="7077" spans="1:9" ht="15">
      <c r="A7077" s="190"/>
      <c r="I7077" s="192"/>
    </row>
    <row r="7078" spans="1:9" ht="15">
      <c r="A7078" s="190"/>
      <c r="I7078" s="192"/>
    </row>
    <row r="7079" spans="1:9" ht="15">
      <c r="A7079" s="190"/>
      <c r="I7079" s="192"/>
    </row>
    <row r="7080" spans="1:9" ht="15">
      <c r="A7080" s="190"/>
      <c r="I7080" s="192"/>
    </row>
    <row r="7081" spans="1:9" ht="15">
      <c r="A7081" s="190"/>
      <c r="I7081" s="192"/>
    </row>
    <row r="7082" spans="1:9" ht="15">
      <c r="A7082" s="190"/>
      <c r="I7082" s="192"/>
    </row>
    <row r="7083" spans="1:9" ht="15">
      <c r="A7083" s="190"/>
      <c r="I7083" s="192"/>
    </row>
    <row r="7084" spans="1:9" ht="15">
      <c r="A7084" s="190"/>
      <c r="I7084" s="192"/>
    </row>
    <row r="7085" spans="1:9" ht="15">
      <c r="A7085" s="190"/>
      <c r="I7085" s="192"/>
    </row>
    <row r="7086" spans="1:9" ht="15">
      <c r="A7086" s="190"/>
      <c r="I7086" s="192"/>
    </row>
    <row r="7087" spans="1:9" ht="15">
      <c r="A7087" s="190"/>
      <c r="I7087" s="192"/>
    </row>
    <row r="7088" spans="1:9" ht="15">
      <c r="A7088" s="190"/>
      <c r="I7088" s="192"/>
    </row>
    <row r="7089" spans="1:9" ht="15">
      <c r="A7089" s="190"/>
      <c r="I7089" s="192"/>
    </row>
    <row r="7090" spans="1:9" ht="15">
      <c r="A7090" s="190"/>
      <c r="I7090" s="192"/>
    </row>
    <row r="7091" spans="1:9" ht="15">
      <c r="A7091" s="190"/>
      <c r="I7091" s="192"/>
    </row>
    <row r="7092" spans="1:9" ht="15">
      <c r="A7092" s="190"/>
      <c r="I7092" s="192"/>
    </row>
    <row r="7093" spans="1:9" ht="15">
      <c r="A7093" s="190"/>
      <c r="I7093" s="192"/>
    </row>
    <row r="7094" spans="1:9" ht="15">
      <c r="A7094" s="190"/>
      <c r="I7094" s="192"/>
    </row>
    <row r="7095" spans="1:9" ht="15">
      <c r="A7095" s="190"/>
      <c r="I7095" s="192"/>
    </row>
    <row r="7096" spans="1:9" ht="15">
      <c r="A7096" s="190"/>
      <c r="I7096" s="192"/>
    </row>
    <row r="7097" spans="1:9" ht="15">
      <c r="A7097" s="190"/>
      <c r="I7097" s="192"/>
    </row>
    <row r="7098" spans="1:9" ht="15">
      <c r="A7098" s="190"/>
      <c r="I7098" s="192"/>
    </row>
    <row r="7099" spans="1:9" ht="15">
      <c r="A7099" s="190"/>
      <c r="I7099" s="192"/>
    </row>
    <row r="7100" spans="1:9" ht="15">
      <c r="A7100" s="190"/>
      <c r="I7100" s="192"/>
    </row>
    <row r="7101" spans="1:9" ht="15">
      <c r="A7101" s="190"/>
      <c r="I7101" s="192"/>
    </row>
    <row r="7102" spans="1:9" ht="15">
      <c r="A7102" s="190"/>
      <c r="I7102" s="192"/>
    </row>
    <row r="7103" spans="1:9" ht="15">
      <c r="A7103" s="190"/>
      <c r="I7103" s="192"/>
    </row>
    <row r="7104" spans="1:9" ht="15">
      <c r="A7104" s="190"/>
      <c r="I7104" s="192"/>
    </row>
    <row r="7105" spans="1:9" ht="15">
      <c r="A7105" s="190"/>
      <c r="I7105" s="192"/>
    </row>
    <row r="7106" spans="1:9" ht="15">
      <c r="A7106" s="190"/>
      <c r="I7106" s="192"/>
    </row>
    <row r="7107" spans="1:9" ht="15">
      <c r="A7107" s="190"/>
      <c r="I7107" s="192"/>
    </row>
    <row r="7108" spans="1:9" ht="15">
      <c r="A7108" s="190"/>
      <c r="I7108" s="192"/>
    </row>
    <row r="7109" spans="1:9" ht="15">
      <c r="A7109" s="190"/>
      <c r="I7109" s="192"/>
    </row>
    <row r="7110" spans="1:9" ht="15">
      <c r="A7110" s="190"/>
      <c r="I7110" s="192"/>
    </row>
    <row r="7111" spans="1:9" ht="15">
      <c r="A7111" s="190"/>
      <c r="I7111" s="192"/>
    </row>
    <row r="7112" spans="1:9" ht="15">
      <c r="A7112" s="190"/>
      <c r="I7112" s="192"/>
    </row>
    <row r="7113" spans="1:9" ht="15">
      <c r="A7113" s="190"/>
      <c r="I7113" s="192"/>
    </row>
    <row r="7114" spans="1:9" ht="15">
      <c r="A7114" s="190"/>
      <c r="I7114" s="192"/>
    </row>
    <row r="7115" spans="1:9" ht="15">
      <c r="A7115" s="190"/>
      <c r="I7115" s="192"/>
    </row>
    <row r="7116" spans="1:9" ht="15">
      <c r="A7116" s="190"/>
      <c r="I7116" s="192"/>
    </row>
    <row r="7117" spans="1:9" ht="15">
      <c r="A7117" s="190"/>
      <c r="I7117" s="192"/>
    </row>
    <row r="7118" spans="1:9" ht="15">
      <c r="A7118" s="190"/>
      <c r="I7118" s="192"/>
    </row>
    <row r="7119" spans="1:9" ht="15">
      <c r="A7119" s="190"/>
      <c r="I7119" s="192"/>
    </row>
    <row r="7120" spans="1:9" ht="15">
      <c r="A7120" s="190"/>
      <c r="I7120" s="192"/>
    </row>
    <row r="7121" spans="1:9" ht="15">
      <c r="A7121" s="190"/>
      <c r="I7121" s="192"/>
    </row>
    <row r="7122" spans="1:9" ht="15">
      <c r="A7122" s="190"/>
      <c r="I7122" s="192"/>
    </row>
    <row r="7123" spans="1:9" ht="15">
      <c r="A7123" s="190"/>
      <c r="I7123" s="192"/>
    </row>
    <row r="7124" spans="1:9" ht="15">
      <c r="A7124" s="190"/>
      <c r="I7124" s="192"/>
    </row>
    <row r="7125" spans="1:9" ht="15">
      <c r="A7125" s="190"/>
      <c r="I7125" s="192"/>
    </row>
    <row r="7126" spans="1:9" ht="15">
      <c r="A7126" s="190"/>
      <c r="I7126" s="192"/>
    </row>
    <row r="7127" spans="1:9" ht="15">
      <c r="A7127" s="190"/>
      <c r="I7127" s="192"/>
    </row>
    <row r="7128" spans="1:9" ht="15">
      <c r="A7128" s="190"/>
      <c r="I7128" s="192"/>
    </row>
    <row r="7129" spans="1:9" ht="15">
      <c r="A7129" s="190"/>
      <c r="I7129" s="192"/>
    </row>
    <row r="7130" spans="1:9" ht="15">
      <c r="A7130" s="190"/>
      <c r="I7130" s="192"/>
    </row>
    <row r="7131" spans="1:9" ht="15">
      <c r="A7131" s="190"/>
      <c r="I7131" s="192"/>
    </row>
    <row r="7132" spans="1:9" ht="15">
      <c r="A7132" s="190"/>
      <c r="I7132" s="192"/>
    </row>
    <row r="7133" spans="1:9" ht="15">
      <c r="A7133" s="190"/>
      <c r="I7133" s="192"/>
    </row>
    <row r="7134" spans="1:9" ht="15">
      <c r="A7134" s="190"/>
      <c r="I7134" s="192"/>
    </row>
    <row r="7135" spans="1:9" ht="15">
      <c r="A7135" s="190"/>
      <c r="I7135" s="192"/>
    </row>
    <row r="7136" spans="1:9" ht="15">
      <c r="A7136" s="190"/>
      <c r="I7136" s="192"/>
    </row>
    <row r="7137" spans="1:9" ht="15">
      <c r="A7137" s="190"/>
      <c r="I7137" s="192"/>
    </row>
    <row r="7138" spans="1:9" ht="15">
      <c r="A7138" s="190"/>
      <c r="I7138" s="192"/>
    </row>
    <row r="7139" spans="1:9" ht="15">
      <c r="A7139" s="190"/>
      <c r="I7139" s="192"/>
    </row>
    <row r="7140" spans="1:9" ht="15">
      <c r="A7140" s="190"/>
      <c r="I7140" s="192"/>
    </row>
    <row r="7141" spans="1:9" ht="15">
      <c r="A7141" s="190"/>
      <c r="I7141" s="192"/>
    </row>
    <row r="7142" spans="1:9" ht="15">
      <c r="A7142" s="190"/>
      <c r="I7142" s="192"/>
    </row>
    <row r="7143" spans="1:9" ht="15">
      <c r="A7143" s="190"/>
      <c r="I7143" s="192"/>
    </row>
    <row r="7144" spans="1:9" ht="15">
      <c r="A7144" s="190"/>
      <c r="I7144" s="192"/>
    </row>
    <row r="7145" spans="1:9" ht="15">
      <c r="A7145" s="190"/>
      <c r="I7145" s="192"/>
    </row>
    <row r="7146" spans="1:9" ht="15">
      <c r="A7146" s="190"/>
      <c r="I7146" s="192"/>
    </row>
    <row r="7147" spans="1:9" ht="15">
      <c r="A7147" s="190"/>
      <c r="I7147" s="192"/>
    </row>
    <row r="7148" spans="1:9" ht="15">
      <c r="A7148" s="190"/>
      <c r="I7148" s="192"/>
    </row>
    <row r="7149" spans="1:9" ht="15">
      <c r="A7149" s="190"/>
      <c r="I7149" s="192"/>
    </row>
    <row r="7150" spans="1:9" ht="15">
      <c r="A7150" s="190"/>
      <c r="I7150" s="192"/>
    </row>
    <row r="7151" spans="1:9" ht="15">
      <c r="A7151" s="190"/>
      <c r="I7151" s="192"/>
    </row>
    <row r="7152" spans="1:9" ht="15">
      <c r="A7152" s="190"/>
      <c r="I7152" s="192"/>
    </row>
    <row r="7153" spans="1:9" ht="15">
      <c r="A7153" s="190"/>
      <c r="I7153" s="192"/>
    </row>
    <row r="7154" spans="1:9" ht="15">
      <c r="A7154" s="190"/>
      <c r="I7154" s="192"/>
    </row>
    <row r="7155" spans="1:9" ht="15">
      <c r="A7155" s="190"/>
      <c r="I7155" s="192"/>
    </row>
    <row r="7156" spans="1:9" ht="15">
      <c r="A7156" s="190"/>
      <c r="I7156" s="192"/>
    </row>
    <row r="7157" spans="1:9" ht="15">
      <c r="A7157" s="190"/>
      <c r="I7157" s="192"/>
    </row>
    <row r="7158" spans="1:9" ht="15">
      <c r="A7158" s="190"/>
      <c r="I7158" s="192"/>
    </row>
    <row r="7159" spans="1:9" ht="15">
      <c r="A7159" s="190"/>
      <c r="I7159" s="192"/>
    </row>
    <row r="7160" spans="1:9" ht="15">
      <c r="A7160" s="190"/>
      <c r="I7160" s="192"/>
    </row>
    <row r="7161" spans="1:9" ht="15">
      <c r="A7161" s="190"/>
      <c r="I7161" s="192"/>
    </row>
    <row r="7162" spans="1:9" ht="15">
      <c r="A7162" s="190"/>
      <c r="I7162" s="192"/>
    </row>
    <row r="7163" spans="1:9" ht="15">
      <c r="A7163" s="190"/>
      <c r="I7163" s="192"/>
    </row>
    <row r="7164" spans="1:9" ht="15">
      <c r="A7164" s="190"/>
      <c r="I7164" s="192"/>
    </row>
    <row r="7165" spans="1:9" ht="15">
      <c r="A7165" s="190"/>
      <c r="I7165" s="192"/>
    </row>
    <row r="7166" spans="1:9" ht="15">
      <c r="A7166" s="190"/>
      <c r="I7166" s="192"/>
    </row>
    <row r="7167" spans="1:9" ht="15">
      <c r="A7167" s="190"/>
      <c r="I7167" s="192"/>
    </row>
    <row r="7168" spans="1:9" ht="15">
      <c r="A7168" s="190"/>
      <c r="I7168" s="192"/>
    </row>
    <row r="7169" spans="1:9" ht="15">
      <c r="A7169" s="190"/>
      <c r="I7169" s="192"/>
    </row>
    <row r="7170" spans="1:9" ht="15">
      <c r="A7170" s="190"/>
      <c r="I7170" s="192"/>
    </row>
    <row r="7171" spans="1:9" ht="15">
      <c r="A7171" s="190"/>
      <c r="I7171" s="192"/>
    </row>
    <row r="7172" spans="1:9" ht="15">
      <c r="A7172" s="190"/>
      <c r="I7172" s="192"/>
    </row>
    <row r="7173" spans="1:9" ht="15">
      <c r="A7173" s="190"/>
      <c r="I7173" s="192"/>
    </row>
    <row r="7174" spans="1:9" ht="15">
      <c r="A7174" s="190"/>
      <c r="I7174" s="192"/>
    </row>
    <row r="7175" spans="1:9" ht="15">
      <c r="A7175" s="190"/>
      <c r="I7175" s="192"/>
    </row>
    <row r="7176" spans="1:9" ht="15">
      <c r="A7176" s="190"/>
      <c r="I7176" s="192"/>
    </row>
    <row r="7177" spans="1:9" ht="15">
      <c r="A7177" s="190"/>
      <c r="I7177" s="192"/>
    </row>
    <row r="7178" spans="1:9" ht="15">
      <c r="A7178" s="190"/>
      <c r="I7178" s="192"/>
    </row>
    <row r="7179" spans="1:9" ht="15">
      <c r="A7179" s="190"/>
      <c r="I7179" s="192"/>
    </row>
    <row r="7180" spans="1:9" ht="15">
      <c r="A7180" s="190"/>
      <c r="I7180" s="192"/>
    </row>
    <row r="7181" spans="1:9" ht="15">
      <c r="A7181" s="190"/>
      <c r="I7181" s="192"/>
    </row>
    <row r="7182" spans="1:9" ht="15">
      <c r="A7182" s="190"/>
      <c r="I7182" s="192"/>
    </row>
    <row r="7183" spans="1:9" ht="15">
      <c r="A7183" s="190"/>
      <c r="I7183" s="192"/>
    </row>
    <row r="7184" spans="1:9" ht="15">
      <c r="A7184" s="190"/>
      <c r="I7184" s="192"/>
    </row>
    <row r="7185" spans="1:9" ht="15">
      <c r="A7185" s="190"/>
      <c r="I7185" s="192"/>
    </row>
    <row r="7186" spans="1:9" ht="15">
      <c r="A7186" s="190"/>
      <c r="I7186" s="192"/>
    </row>
    <row r="7187" spans="1:9" ht="15">
      <c r="A7187" s="190"/>
      <c r="I7187" s="192"/>
    </row>
    <row r="7188" spans="1:9" ht="15">
      <c r="A7188" s="190"/>
      <c r="I7188" s="192"/>
    </row>
    <row r="7189" spans="1:9" ht="15">
      <c r="A7189" s="190"/>
      <c r="I7189" s="192"/>
    </row>
    <row r="7190" spans="1:9" ht="15">
      <c r="A7190" s="190"/>
      <c r="I7190" s="192"/>
    </row>
    <row r="7191" spans="1:9" ht="15">
      <c r="A7191" s="190"/>
      <c r="I7191" s="192"/>
    </row>
    <row r="7192" spans="1:9" ht="15">
      <c r="A7192" s="190"/>
      <c r="I7192" s="192"/>
    </row>
    <row r="7193" spans="1:9" ht="15">
      <c r="A7193" s="190"/>
      <c r="I7193" s="192"/>
    </row>
    <row r="7194" spans="1:9" ht="15">
      <c r="A7194" s="190"/>
      <c r="I7194" s="192"/>
    </row>
    <row r="7195" spans="1:9" ht="15">
      <c r="A7195" s="190"/>
      <c r="I7195" s="192"/>
    </row>
    <row r="7196" spans="1:9" ht="15">
      <c r="A7196" s="190"/>
      <c r="I7196" s="192"/>
    </row>
    <row r="7197" spans="1:9" ht="15">
      <c r="A7197" s="190"/>
      <c r="I7197" s="192"/>
    </row>
    <row r="7198" spans="1:9" ht="15">
      <c r="A7198" s="190"/>
      <c r="I7198" s="192"/>
    </row>
    <row r="7199" spans="1:9" ht="15">
      <c r="A7199" s="190"/>
      <c r="I7199" s="192"/>
    </row>
    <row r="7200" spans="1:9" ht="15">
      <c r="A7200" s="190"/>
      <c r="I7200" s="192"/>
    </row>
    <row r="7201" spans="1:9" ht="15">
      <c r="A7201" s="190"/>
      <c r="I7201" s="192"/>
    </row>
    <row r="7202" spans="1:9" ht="15">
      <c r="A7202" s="190"/>
      <c r="I7202" s="192"/>
    </row>
    <row r="7203" spans="1:9" ht="15">
      <c r="A7203" s="190"/>
      <c r="I7203" s="192"/>
    </row>
    <row r="7204" spans="1:9" ht="15">
      <c r="A7204" s="190"/>
      <c r="I7204" s="192"/>
    </row>
    <row r="7205" spans="1:9" ht="15">
      <c r="A7205" s="190"/>
      <c r="I7205" s="192"/>
    </row>
    <row r="7206" spans="1:9" ht="15">
      <c r="A7206" s="190"/>
      <c r="I7206" s="192"/>
    </row>
    <row r="7207" spans="1:9" ht="15">
      <c r="A7207" s="190"/>
      <c r="I7207" s="192"/>
    </row>
    <row r="7208" spans="1:9" ht="15">
      <c r="A7208" s="190"/>
      <c r="I7208" s="192"/>
    </row>
    <row r="7209" spans="1:9" ht="15">
      <c r="A7209" s="190"/>
      <c r="I7209" s="192"/>
    </row>
    <row r="7210" spans="1:9" ht="15">
      <c r="A7210" s="190"/>
      <c r="I7210" s="192"/>
    </row>
    <row r="7211" spans="1:9" ht="15">
      <c r="A7211" s="190"/>
      <c r="I7211" s="192"/>
    </row>
    <row r="7212" spans="1:9" ht="15">
      <c r="A7212" s="190"/>
      <c r="I7212" s="192"/>
    </row>
    <row r="7213" spans="1:9" ht="15">
      <c r="A7213" s="190"/>
      <c r="I7213" s="192"/>
    </row>
    <row r="7214" spans="1:9" ht="15">
      <c r="A7214" s="190"/>
      <c r="I7214" s="192"/>
    </row>
    <row r="7215" spans="1:9" ht="15">
      <c r="A7215" s="190"/>
      <c r="I7215" s="192"/>
    </row>
    <row r="7216" spans="1:9" ht="15">
      <c r="A7216" s="190"/>
      <c r="I7216" s="192"/>
    </row>
    <row r="7217" spans="1:9" ht="15">
      <c r="A7217" s="190"/>
      <c r="I7217" s="192"/>
    </row>
    <row r="7218" spans="1:9" ht="15">
      <c r="A7218" s="190"/>
      <c r="I7218" s="192"/>
    </row>
    <row r="7219" spans="1:9" ht="15">
      <c r="A7219" s="190"/>
      <c r="I7219" s="192"/>
    </row>
    <row r="7220" spans="1:9" ht="15">
      <c r="A7220" s="190"/>
      <c r="I7220" s="192"/>
    </row>
    <row r="7221" spans="1:9" ht="15">
      <c r="A7221" s="190"/>
      <c r="I7221" s="192"/>
    </row>
    <row r="7222" spans="1:9" ht="15">
      <c r="A7222" s="190"/>
      <c r="I7222" s="192"/>
    </row>
    <row r="7223" spans="1:9" ht="15">
      <c r="A7223" s="190"/>
      <c r="I7223" s="192"/>
    </row>
    <row r="7224" spans="1:9" ht="15">
      <c r="A7224" s="190"/>
      <c r="I7224" s="192"/>
    </row>
    <row r="7225" spans="1:9" ht="15">
      <c r="A7225" s="190"/>
      <c r="I7225" s="192"/>
    </row>
    <row r="7226" spans="1:9" ht="15">
      <c r="A7226" s="190"/>
      <c r="I7226" s="192"/>
    </row>
    <row r="7227" spans="1:9" ht="15">
      <c r="A7227" s="190"/>
      <c r="I7227" s="192"/>
    </row>
    <row r="7228" spans="1:9" ht="15">
      <c r="A7228" s="190"/>
      <c r="I7228" s="192"/>
    </row>
    <row r="7229" spans="1:9" ht="15">
      <c r="A7229" s="190"/>
      <c r="I7229" s="192"/>
    </row>
    <row r="7230" spans="1:9" ht="15">
      <c r="A7230" s="190"/>
      <c r="I7230" s="192"/>
    </row>
    <row r="7231" spans="1:9" ht="15">
      <c r="A7231" s="190"/>
      <c r="I7231" s="192"/>
    </row>
    <row r="7232" spans="1:9" ht="15">
      <c r="A7232" s="190"/>
      <c r="I7232" s="192"/>
    </row>
    <row r="7233" spans="1:9" ht="15">
      <c r="A7233" s="190"/>
      <c r="I7233" s="192"/>
    </row>
    <row r="7234" spans="1:9" ht="15">
      <c r="A7234" s="190"/>
      <c r="I7234" s="192"/>
    </row>
    <row r="7235" spans="1:9" ht="15">
      <c r="A7235" s="190"/>
      <c r="I7235" s="192"/>
    </row>
    <row r="7236" spans="1:9" ht="15">
      <c r="A7236" s="190"/>
      <c r="I7236" s="192"/>
    </row>
    <row r="7237" spans="1:9" ht="15">
      <c r="A7237" s="190"/>
      <c r="I7237" s="192"/>
    </row>
    <row r="7238" spans="1:9" ht="15">
      <c r="A7238" s="190"/>
      <c r="I7238" s="192"/>
    </row>
    <row r="7239" spans="1:9" ht="15">
      <c r="A7239" s="190"/>
      <c r="I7239" s="192"/>
    </row>
    <row r="7240" spans="1:9" ht="15">
      <c r="A7240" s="190"/>
      <c r="I7240" s="192"/>
    </row>
    <row r="7241" spans="1:9" ht="15">
      <c r="A7241" s="190"/>
      <c r="I7241" s="192"/>
    </row>
    <row r="7242" spans="1:9" ht="15">
      <c r="A7242" s="190"/>
      <c r="I7242" s="192"/>
    </row>
    <row r="7243" spans="1:9" ht="15">
      <c r="A7243" s="190"/>
      <c r="I7243" s="192"/>
    </row>
    <row r="7244" spans="1:9" ht="15">
      <c r="A7244" s="190"/>
      <c r="I7244" s="192"/>
    </row>
    <row r="7245" spans="1:9" ht="15">
      <c r="A7245" s="190"/>
      <c r="I7245" s="192"/>
    </row>
    <row r="7246" spans="1:9" ht="15">
      <c r="A7246" s="190"/>
      <c r="I7246" s="192"/>
    </row>
    <row r="7247" spans="1:9" ht="15">
      <c r="A7247" s="190"/>
      <c r="I7247" s="192"/>
    </row>
    <row r="7248" spans="1:9" ht="15">
      <c r="A7248" s="190"/>
      <c r="I7248" s="192"/>
    </row>
    <row r="7249" spans="1:9" ht="15">
      <c r="A7249" s="190"/>
      <c r="I7249" s="192"/>
    </row>
    <row r="7250" spans="1:9" ht="15">
      <c r="A7250" s="190"/>
      <c r="I7250" s="192"/>
    </row>
    <row r="7251" spans="1:9" ht="15">
      <c r="A7251" s="190"/>
      <c r="I7251" s="192"/>
    </row>
    <row r="7252" spans="1:9" ht="15">
      <c r="A7252" s="190"/>
      <c r="I7252" s="192"/>
    </row>
    <row r="7253" spans="1:9" ht="15">
      <c r="A7253" s="190"/>
      <c r="I7253" s="192"/>
    </row>
    <row r="7254" spans="1:9" ht="15">
      <c r="A7254" s="190"/>
      <c r="I7254" s="192"/>
    </row>
    <row r="7255" spans="1:9" ht="15">
      <c r="A7255" s="190"/>
      <c r="I7255" s="192"/>
    </row>
    <row r="7256" spans="1:9" ht="15">
      <c r="A7256" s="190"/>
      <c r="I7256" s="192"/>
    </row>
    <row r="7257" spans="1:9" ht="15">
      <c r="A7257" s="190"/>
      <c r="I7257" s="192"/>
    </row>
    <row r="7258" spans="1:9" ht="15">
      <c r="A7258" s="190"/>
      <c r="I7258" s="192"/>
    </row>
    <row r="7259" spans="1:9" ht="15">
      <c r="A7259" s="190"/>
      <c r="I7259" s="192"/>
    </row>
    <row r="7260" spans="1:9" ht="15">
      <c r="A7260" s="190"/>
      <c r="I7260" s="192"/>
    </row>
    <row r="7261" spans="1:9" ht="15">
      <c r="A7261" s="190"/>
      <c r="I7261" s="192"/>
    </row>
    <row r="7262" spans="1:9" ht="15">
      <c r="A7262" s="190"/>
      <c r="I7262" s="192"/>
    </row>
    <row r="7263" spans="1:9" ht="15">
      <c r="A7263" s="190"/>
      <c r="I7263" s="192"/>
    </row>
    <row r="7264" spans="1:9" ht="15">
      <c r="A7264" s="190"/>
      <c r="I7264" s="192"/>
    </row>
    <row r="7265" spans="1:9" ht="15">
      <c r="A7265" s="190"/>
      <c r="I7265" s="192"/>
    </row>
    <row r="7266" spans="1:9" ht="15">
      <c r="A7266" s="190"/>
      <c r="I7266" s="192"/>
    </row>
    <row r="7267" spans="1:9" ht="15">
      <c r="A7267" s="190"/>
      <c r="I7267" s="192"/>
    </row>
    <row r="7268" spans="1:9" ht="15">
      <c r="A7268" s="190"/>
      <c r="I7268" s="192"/>
    </row>
    <row r="7269" spans="1:9" ht="15">
      <c r="A7269" s="190"/>
      <c r="I7269" s="192"/>
    </row>
    <row r="7270" spans="1:9" ht="15">
      <c r="A7270" s="190"/>
      <c r="I7270" s="192"/>
    </row>
    <row r="7271" spans="1:9" ht="15">
      <c r="A7271" s="190"/>
      <c r="I7271" s="192"/>
    </row>
    <row r="7272" spans="1:9" ht="15">
      <c r="A7272" s="190"/>
      <c r="I7272" s="192"/>
    </row>
    <row r="7273" spans="1:9" ht="15">
      <c r="A7273" s="190"/>
      <c r="I7273" s="192"/>
    </row>
    <row r="7274" spans="1:9" ht="15">
      <c r="A7274" s="190"/>
      <c r="I7274" s="192"/>
    </row>
    <row r="7275" spans="1:9" ht="15">
      <c r="A7275" s="190"/>
      <c r="I7275" s="192"/>
    </row>
    <row r="7276" spans="1:9" ht="15">
      <c r="A7276" s="190"/>
      <c r="I7276" s="192"/>
    </row>
    <row r="7277" spans="1:9" ht="15">
      <c r="A7277" s="190"/>
      <c r="I7277" s="192"/>
    </row>
    <row r="7278" spans="1:9" ht="15">
      <c r="A7278" s="190"/>
      <c r="I7278" s="192"/>
    </row>
    <row r="7279" spans="1:9" ht="15">
      <c r="A7279" s="190"/>
      <c r="I7279" s="192"/>
    </row>
    <row r="7280" spans="1:9" ht="15">
      <c r="A7280" s="190"/>
      <c r="I7280" s="192"/>
    </row>
    <row r="7281" spans="1:9" ht="15">
      <c r="A7281" s="190"/>
      <c r="I7281" s="192"/>
    </row>
    <row r="7282" spans="1:9" ht="15">
      <c r="A7282" s="190"/>
      <c r="I7282" s="192"/>
    </row>
    <row r="7283" spans="1:9" ht="15">
      <c r="A7283" s="190"/>
      <c r="I7283" s="192"/>
    </row>
    <row r="7284" spans="1:9" ht="15">
      <c r="A7284" s="190"/>
      <c r="I7284" s="192"/>
    </row>
    <row r="7285" spans="1:9" ht="15">
      <c r="A7285" s="190"/>
      <c r="I7285" s="192"/>
    </row>
    <row r="7286" spans="1:9" ht="15">
      <c r="A7286" s="190"/>
      <c r="I7286" s="192"/>
    </row>
    <row r="7287" spans="1:9" ht="15">
      <c r="A7287" s="190"/>
      <c r="I7287" s="192"/>
    </row>
    <row r="7288" spans="1:9" ht="15">
      <c r="A7288" s="190"/>
      <c r="I7288" s="192"/>
    </row>
    <row r="7289" spans="1:9" ht="15">
      <c r="A7289" s="190"/>
      <c r="I7289" s="192"/>
    </row>
    <row r="7290" spans="1:9" ht="15">
      <c r="A7290" s="190"/>
      <c r="I7290" s="192"/>
    </row>
    <row r="7291" spans="1:9" ht="15">
      <c r="A7291" s="190"/>
      <c r="I7291" s="192"/>
    </row>
    <row r="7292" spans="1:9" ht="15">
      <c r="A7292" s="190"/>
      <c r="I7292" s="192"/>
    </row>
    <row r="7293" spans="1:9" ht="15">
      <c r="A7293" s="190"/>
      <c r="I7293" s="192"/>
    </row>
    <row r="7294" spans="1:9" ht="15">
      <c r="A7294" s="190"/>
      <c r="I7294" s="192"/>
    </row>
    <row r="7295" spans="1:9" ht="15">
      <c r="A7295" s="190"/>
      <c r="I7295" s="192"/>
    </row>
    <row r="7296" spans="1:9" ht="15">
      <c r="A7296" s="190"/>
      <c r="I7296" s="192"/>
    </row>
    <row r="7297" spans="1:9" ht="15">
      <c r="A7297" s="190"/>
      <c r="I7297" s="192"/>
    </row>
    <row r="7298" spans="1:9" ht="15">
      <c r="A7298" s="190"/>
      <c r="I7298" s="192"/>
    </row>
    <row r="7299" spans="1:9" ht="15">
      <c r="A7299" s="190"/>
      <c r="I7299" s="192"/>
    </row>
    <row r="7300" spans="1:9" ht="15">
      <c r="A7300" s="190"/>
      <c r="I7300" s="192"/>
    </row>
    <row r="7301" spans="1:9" ht="15">
      <c r="A7301" s="190"/>
      <c r="I7301" s="192"/>
    </row>
    <row r="7302" spans="1:9" ht="15">
      <c r="A7302" s="190"/>
      <c r="I7302" s="192"/>
    </row>
    <row r="7303" spans="1:9" ht="15">
      <c r="A7303" s="190"/>
      <c r="I7303" s="192"/>
    </row>
    <row r="7304" spans="1:9" ht="15">
      <c r="A7304" s="190"/>
      <c r="I7304" s="192"/>
    </row>
    <row r="7305" spans="1:9" ht="15">
      <c r="A7305" s="190"/>
      <c r="I7305" s="192"/>
    </row>
    <row r="7306" spans="1:9" ht="15">
      <c r="A7306" s="190"/>
      <c r="I7306" s="192"/>
    </row>
    <row r="7307" spans="1:9" ht="15">
      <c r="A7307" s="190"/>
      <c r="I7307" s="192"/>
    </row>
    <row r="7308" spans="1:9" ht="15">
      <c r="A7308" s="190"/>
      <c r="I7308" s="192"/>
    </row>
    <row r="7309" spans="1:9" ht="15">
      <c r="A7309" s="190"/>
      <c r="I7309" s="192"/>
    </row>
    <row r="7310" spans="1:9" ht="15">
      <c r="A7310" s="190"/>
      <c r="I7310" s="192"/>
    </row>
    <row r="7311" spans="1:9" ht="15">
      <c r="A7311" s="190"/>
      <c r="I7311" s="192"/>
    </row>
    <row r="7312" spans="1:9" ht="15">
      <c r="A7312" s="190"/>
      <c r="I7312" s="192"/>
    </row>
    <row r="7313" spans="1:9" ht="15">
      <c r="A7313" s="190"/>
      <c r="I7313" s="192"/>
    </row>
    <row r="7314" spans="1:9" ht="15">
      <c r="A7314" s="190"/>
      <c r="I7314" s="192"/>
    </row>
    <row r="7315" spans="1:9" ht="15">
      <c r="A7315" s="190"/>
      <c r="I7315" s="192"/>
    </row>
    <row r="7316" spans="1:9" ht="15">
      <c r="A7316" s="190"/>
      <c r="I7316" s="192"/>
    </row>
    <row r="7317" spans="1:9" ht="15">
      <c r="A7317" s="190"/>
      <c r="I7317" s="192"/>
    </row>
    <row r="7318" spans="1:9" ht="15">
      <c r="A7318" s="190"/>
      <c r="I7318" s="192"/>
    </row>
    <row r="7319" spans="1:9" ht="15">
      <c r="A7319" s="190"/>
      <c r="I7319" s="192"/>
    </row>
    <row r="7320" spans="1:9" ht="15">
      <c r="A7320" s="190"/>
      <c r="I7320" s="192"/>
    </row>
    <row r="7321" spans="1:9" ht="15">
      <c r="A7321" s="190"/>
      <c r="I7321" s="192"/>
    </row>
    <row r="7322" spans="1:9" ht="15">
      <c r="A7322" s="190"/>
      <c r="I7322" s="192"/>
    </row>
    <row r="7323" spans="1:9" ht="15">
      <c r="A7323" s="190"/>
      <c r="I7323" s="192"/>
    </row>
    <row r="7324" spans="1:9" ht="15">
      <c r="A7324" s="190"/>
      <c r="I7324" s="192"/>
    </row>
    <row r="7325" spans="1:9" ht="15">
      <c r="A7325" s="190"/>
      <c r="I7325" s="192"/>
    </row>
    <row r="7326" spans="1:9" ht="15">
      <c r="A7326" s="190"/>
      <c r="I7326" s="192"/>
    </row>
    <row r="7327" spans="1:9" ht="15">
      <c r="A7327" s="190"/>
      <c r="I7327" s="192"/>
    </row>
    <row r="7328" spans="1:9" ht="15">
      <c r="A7328" s="190"/>
      <c r="I7328" s="192"/>
    </row>
    <row r="7329" spans="1:9" ht="15">
      <c r="A7329" s="190"/>
      <c r="I7329" s="192"/>
    </row>
    <row r="7330" spans="1:9" ht="15">
      <c r="A7330" s="190"/>
      <c r="I7330" s="192"/>
    </row>
    <row r="7331" spans="1:9" ht="15">
      <c r="A7331" s="190"/>
      <c r="I7331" s="192"/>
    </row>
    <row r="7332" spans="1:9" ht="15">
      <c r="A7332" s="190"/>
      <c r="I7332" s="192"/>
    </row>
    <row r="7333" spans="1:9" ht="15">
      <c r="A7333" s="190"/>
      <c r="I7333" s="192"/>
    </row>
    <row r="7334" spans="1:9" ht="15">
      <c r="A7334" s="190"/>
      <c r="I7334" s="192"/>
    </row>
    <row r="7335" spans="1:9" ht="15">
      <c r="A7335" s="190"/>
      <c r="I7335" s="192"/>
    </row>
    <row r="7336" spans="1:9" ht="15">
      <c r="A7336" s="190"/>
      <c r="I7336" s="192"/>
    </row>
    <row r="7337" spans="1:9" ht="15">
      <c r="A7337" s="190"/>
      <c r="I7337" s="192"/>
    </row>
    <row r="7338" spans="1:9" ht="15">
      <c r="A7338" s="190"/>
      <c r="I7338" s="192"/>
    </row>
    <row r="7339" spans="1:9" ht="15">
      <c r="A7339" s="190"/>
      <c r="I7339" s="192"/>
    </row>
    <row r="7340" spans="1:9" ht="15">
      <c r="A7340" s="190"/>
      <c r="I7340" s="192"/>
    </row>
    <row r="7341" spans="1:9" ht="15">
      <c r="A7341" s="190"/>
      <c r="I7341" s="192"/>
    </row>
    <row r="7342" spans="1:9" ht="15">
      <c r="A7342" s="190"/>
      <c r="I7342" s="192"/>
    </row>
    <row r="7343" spans="1:9" ht="15">
      <c r="A7343" s="190"/>
      <c r="I7343" s="192"/>
    </row>
    <row r="7344" spans="1:9" ht="15">
      <c r="A7344" s="190"/>
      <c r="I7344" s="192"/>
    </row>
    <row r="7345" spans="1:9" ht="15">
      <c r="A7345" s="190"/>
      <c r="I7345" s="192"/>
    </row>
    <row r="7346" spans="1:9" ht="15">
      <c r="A7346" s="190"/>
      <c r="I7346" s="192"/>
    </row>
    <row r="7347" spans="1:9" ht="15">
      <c r="A7347" s="190"/>
      <c r="I7347" s="192"/>
    </row>
    <row r="7348" spans="1:9" ht="15">
      <c r="A7348" s="190"/>
      <c r="I7348" s="192"/>
    </row>
    <row r="7349" spans="1:9" ht="15">
      <c r="A7349" s="190"/>
      <c r="I7349" s="192"/>
    </row>
    <row r="7350" spans="1:9" ht="15">
      <c r="A7350" s="190"/>
      <c r="I7350" s="192"/>
    </row>
    <row r="7351" spans="1:9" ht="15">
      <c r="A7351" s="190"/>
      <c r="I7351" s="192"/>
    </row>
    <row r="7352" spans="1:9" ht="15">
      <c r="A7352" s="190"/>
      <c r="I7352" s="192"/>
    </row>
    <row r="7353" spans="1:9" ht="15">
      <c r="A7353" s="190"/>
      <c r="I7353" s="192"/>
    </row>
    <row r="7354" spans="1:9" ht="15">
      <c r="A7354" s="190"/>
      <c r="I7354" s="192"/>
    </row>
    <row r="7355" spans="1:9" ht="15">
      <c r="A7355" s="190"/>
      <c r="I7355" s="192"/>
    </row>
    <row r="7356" spans="1:9" ht="15">
      <c r="A7356" s="190"/>
      <c r="I7356" s="192"/>
    </row>
    <row r="7357" spans="1:9" ht="15">
      <c r="A7357" s="190"/>
      <c r="I7357" s="192"/>
    </row>
    <row r="7358" spans="1:9" ht="15">
      <c r="A7358" s="190"/>
      <c r="I7358" s="192"/>
    </row>
    <row r="7359" spans="1:9" ht="15">
      <c r="A7359" s="190"/>
      <c r="I7359" s="192"/>
    </row>
    <row r="7360" spans="1:9" ht="15">
      <c r="A7360" s="190"/>
      <c r="I7360" s="192"/>
    </row>
    <row r="7361" spans="1:9" ht="15">
      <c r="A7361" s="190"/>
      <c r="I7361" s="192"/>
    </row>
    <row r="7362" spans="1:9" ht="15">
      <c r="A7362" s="190"/>
      <c r="I7362" s="192"/>
    </row>
    <row r="7363" spans="1:9" ht="15">
      <c r="A7363" s="190"/>
      <c r="I7363" s="192"/>
    </row>
    <row r="7364" spans="1:9" ht="15">
      <c r="A7364" s="190"/>
      <c r="I7364" s="192"/>
    </row>
    <row r="7365" spans="1:9" ht="15">
      <c r="A7365" s="190"/>
      <c r="I7365" s="192"/>
    </row>
    <row r="7366" spans="1:9" ht="15">
      <c r="A7366" s="190"/>
      <c r="I7366" s="192"/>
    </row>
    <row r="7367" spans="1:9" ht="15">
      <c r="A7367" s="190"/>
      <c r="I7367" s="192"/>
    </row>
    <row r="7368" spans="1:9" ht="15">
      <c r="A7368" s="190"/>
      <c r="I7368" s="192"/>
    </row>
    <row r="7369" spans="1:9" ht="15">
      <c r="A7369" s="190"/>
      <c r="I7369" s="192"/>
    </row>
    <row r="7370" spans="1:9" ht="15">
      <c r="A7370" s="190"/>
      <c r="I7370" s="192"/>
    </row>
    <row r="7371" spans="1:9" ht="15">
      <c r="A7371" s="190"/>
      <c r="I7371" s="192"/>
    </row>
    <row r="7372" spans="1:9" ht="15">
      <c r="A7372" s="190"/>
      <c r="I7372" s="192"/>
    </row>
    <row r="7373" spans="1:9" ht="15">
      <c r="A7373" s="190"/>
      <c r="I7373" s="192"/>
    </row>
    <row r="7374" spans="1:9" ht="15">
      <c r="A7374" s="190"/>
      <c r="I7374" s="192"/>
    </row>
    <row r="7375" spans="1:9" ht="15">
      <c r="A7375" s="190"/>
      <c r="I7375" s="192"/>
    </row>
    <row r="7376" spans="1:9" ht="15">
      <c r="A7376" s="190"/>
      <c r="I7376" s="192"/>
    </row>
    <row r="7377" spans="1:9" ht="15">
      <c r="A7377" s="190"/>
      <c r="I7377" s="192"/>
    </row>
    <row r="7378" spans="1:9" ht="15">
      <c r="A7378" s="190"/>
      <c r="I7378" s="192"/>
    </row>
    <row r="7379" spans="1:9" ht="15">
      <c r="A7379" s="190"/>
      <c r="I7379" s="192"/>
    </row>
    <row r="7380" spans="1:9" ht="15">
      <c r="A7380" s="190"/>
      <c r="I7380" s="192"/>
    </row>
    <row r="7381" spans="1:9" ht="15">
      <c r="A7381" s="190"/>
      <c r="I7381" s="192"/>
    </row>
    <row r="7382" spans="1:9" ht="15">
      <c r="A7382" s="190"/>
      <c r="I7382" s="192"/>
    </row>
    <row r="7383" spans="1:9" ht="15">
      <c r="A7383" s="190"/>
      <c r="I7383" s="192"/>
    </row>
    <row r="7384" spans="1:9" ht="15">
      <c r="A7384" s="190"/>
      <c r="I7384" s="192"/>
    </row>
    <row r="7385" spans="1:9" ht="15">
      <c r="A7385" s="190"/>
      <c r="I7385" s="192"/>
    </row>
    <row r="7386" spans="1:9" ht="15">
      <c r="A7386" s="190"/>
      <c r="I7386" s="192"/>
    </row>
    <row r="7387" spans="1:9" ht="15">
      <c r="A7387" s="190"/>
      <c r="I7387" s="192"/>
    </row>
    <row r="7388" spans="1:9" ht="15">
      <c r="A7388" s="190"/>
      <c r="I7388" s="192"/>
    </row>
    <row r="7389" spans="1:9" ht="15">
      <c r="A7389" s="190"/>
      <c r="I7389" s="192"/>
    </row>
    <row r="7390" spans="1:9" ht="15">
      <c r="A7390" s="190"/>
      <c r="I7390" s="192"/>
    </row>
    <row r="7391" spans="1:9" ht="15">
      <c r="A7391" s="190"/>
      <c r="I7391" s="192"/>
    </row>
    <row r="7392" spans="1:9" ht="15">
      <c r="A7392" s="190"/>
      <c r="I7392" s="192"/>
    </row>
    <row r="7393" spans="1:9" ht="15">
      <c r="A7393" s="190"/>
      <c r="I7393" s="192"/>
    </row>
    <row r="7394" spans="1:9" ht="15">
      <c r="A7394" s="190"/>
      <c r="I7394" s="192"/>
    </row>
    <row r="7395" spans="1:9" ht="15">
      <c r="A7395" s="190"/>
      <c r="I7395" s="192"/>
    </row>
    <row r="7396" spans="1:9" ht="15">
      <c r="A7396" s="190"/>
      <c r="I7396" s="192"/>
    </row>
    <row r="7397" spans="1:9" ht="15">
      <c r="A7397" s="190"/>
      <c r="I7397" s="192"/>
    </row>
    <row r="7398" spans="1:9" ht="15">
      <c r="A7398" s="190"/>
      <c r="I7398" s="192"/>
    </row>
    <row r="7399" spans="1:9" ht="15">
      <c r="A7399" s="190"/>
      <c r="I7399" s="192"/>
    </row>
    <row r="7400" spans="1:9" ht="15">
      <c r="A7400" s="190"/>
      <c r="I7400" s="192"/>
    </row>
    <row r="7401" spans="1:9" ht="15">
      <c r="A7401" s="190"/>
      <c r="I7401" s="192"/>
    </row>
    <row r="7402" spans="1:9" ht="15">
      <c r="A7402" s="190"/>
      <c r="I7402" s="192"/>
    </row>
    <row r="7403" spans="1:9" ht="15">
      <c r="A7403" s="190"/>
      <c r="I7403" s="192"/>
    </row>
    <row r="7404" spans="1:9" ht="15">
      <c r="A7404" s="190"/>
      <c r="I7404" s="192"/>
    </row>
    <row r="7405" spans="1:9" ht="15">
      <c r="A7405" s="190"/>
      <c r="I7405" s="192"/>
    </row>
    <row r="7406" spans="1:9" ht="15">
      <c r="A7406" s="190"/>
      <c r="I7406" s="192"/>
    </row>
    <row r="7407" spans="1:9" ht="15">
      <c r="A7407" s="190"/>
      <c r="I7407" s="192"/>
    </row>
    <row r="7408" spans="1:9" ht="15">
      <c r="A7408" s="190"/>
      <c r="I7408" s="192"/>
    </row>
    <row r="7409" spans="1:9" ht="15">
      <c r="A7409" s="190"/>
      <c r="I7409" s="192"/>
    </row>
    <row r="7410" spans="1:9" ht="15">
      <c r="A7410" s="190"/>
      <c r="I7410" s="192"/>
    </row>
    <row r="7411" spans="1:9" ht="15">
      <c r="A7411" s="190"/>
      <c r="I7411" s="192"/>
    </row>
    <row r="7412" spans="1:9" ht="15">
      <c r="A7412" s="190"/>
      <c r="I7412" s="192"/>
    </row>
    <row r="7413" spans="1:9" ht="15">
      <c r="A7413" s="190"/>
      <c r="I7413" s="192"/>
    </row>
    <row r="7414" spans="1:9" ht="15">
      <c r="A7414" s="190"/>
      <c r="I7414" s="192"/>
    </row>
    <row r="7415" spans="1:9" ht="15">
      <c r="A7415" s="190"/>
      <c r="I7415" s="192"/>
    </row>
    <row r="7416" spans="1:9" ht="15">
      <c r="A7416" s="190"/>
      <c r="I7416" s="192"/>
    </row>
    <row r="7417" spans="1:9" ht="15">
      <c r="A7417" s="190"/>
      <c r="I7417" s="192"/>
    </row>
    <row r="7418" spans="1:9" ht="15">
      <c r="A7418" s="190"/>
      <c r="I7418" s="192"/>
    </row>
    <row r="7419" spans="1:9" ht="15">
      <c r="A7419" s="190"/>
      <c r="I7419" s="192"/>
    </row>
    <row r="7420" spans="1:9" ht="15">
      <c r="A7420" s="190"/>
      <c r="I7420" s="192"/>
    </row>
    <row r="7421" spans="1:9" ht="15">
      <c r="A7421" s="190"/>
      <c r="I7421" s="192"/>
    </row>
    <row r="7422" spans="1:9" ht="15">
      <c r="A7422" s="190"/>
      <c r="I7422" s="192"/>
    </row>
    <row r="7423" spans="1:9" ht="15">
      <c r="A7423" s="190"/>
      <c r="I7423" s="192"/>
    </row>
    <row r="7424" spans="1:9" ht="15">
      <c r="A7424" s="190"/>
      <c r="I7424" s="192"/>
    </row>
    <row r="7425" spans="1:9" ht="15">
      <c r="A7425" s="190"/>
      <c r="I7425" s="192"/>
    </row>
    <row r="7426" spans="1:9" ht="15">
      <c r="A7426" s="190"/>
      <c r="I7426" s="192"/>
    </row>
    <row r="7427" spans="1:9" ht="15">
      <c r="A7427" s="190"/>
      <c r="I7427" s="192"/>
    </row>
    <row r="7428" spans="1:9" ht="15">
      <c r="A7428" s="190"/>
      <c r="I7428" s="192"/>
    </row>
    <row r="7429" spans="1:9" ht="15">
      <c r="A7429" s="190"/>
      <c r="I7429" s="192"/>
    </row>
    <row r="7430" spans="1:9" ht="15">
      <c r="A7430" s="190"/>
      <c r="I7430" s="192"/>
    </row>
    <row r="7431" spans="1:9" ht="15">
      <c r="A7431" s="190"/>
      <c r="I7431" s="192"/>
    </row>
    <row r="7432" spans="1:9" ht="15">
      <c r="A7432" s="190"/>
      <c r="I7432" s="192"/>
    </row>
    <row r="7433" spans="1:9" ht="15">
      <c r="A7433" s="190"/>
      <c r="I7433" s="192"/>
    </row>
    <row r="7434" spans="1:9" ht="15">
      <c r="A7434" s="190"/>
      <c r="I7434" s="192"/>
    </row>
    <row r="7435" spans="1:9" ht="15">
      <c r="A7435" s="190"/>
      <c r="I7435" s="192"/>
    </row>
    <row r="7436" spans="1:9" ht="15">
      <c r="A7436" s="190"/>
      <c r="I7436" s="192"/>
    </row>
    <row r="7437" spans="1:9" ht="15">
      <c r="A7437" s="190"/>
      <c r="I7437" s="192"/>
    </row>
    <row r="7438" spans="1:9" ht="15">
      <c r="A7438" s="190"/>
      <c r="I7438" s="192"/>
    </row>
    <row r="7439" spans="1:9" ht="15">
      <c r="A7439" s="190"/>
      <c r="I7439" s="192"/>
    </row>
    <row r="7440" spans="1:9" ht="15">
      <c r="A7440" s="190"/>
      <c r="I7440" s="192"/>
    </row>
    <row r="7441" spans="1:9" ht="15">
      <c r="A7441" s="190"/>
      <c r="I7441" s="192"/>
    </row>
    <row r="7442" spans="1:9" ht="15">
      <c r="A7442" s="190"/>
      <c r="I7442" s="192"/>
    </row>
    <row r="7443" spans="1:9" ht="15">
      <c r="A7443" s="190"/>
      <c r="I7443" s="192"/>
    </row>
    <row r="7444" spans="1:9" ht="15">
      <c r="A7444" s="190"/>
      <c r="I7444" s="192"/>
    </row>
    <row r="7445" spans="1:9" ht="15">
      <c r="A7445" s="190"/>
      <c r="I7445" s="192"/>
    </row>
    <row r="7446" spans="1:9" ht="15">
      <c r="A7446" s="190"/>
      <c r="I7446" s="192"/>
    </row>
    <row r="7447" spans="1:9" ht="15">
      <c r="A7447" s="190"/>
      <c r="I7447" s="192"/>
    </row>
    <row r="7448" spans="1:9" ht="15">
      <c r="A7448" s="190"/>
      <c r="I7448" s="192"/>
    </row>
    <row r="7449" spans="1:9" ht="15">
      <c r="A7449" s="190"/>
      <c r="I7449" s="192"/>
    </row>
    <row r="7450" spans="1:9" ht="15">
      <c r="A7450" s="190"/>
      <c r="I7450" s="192"/>
    </row>
    <row r="7451" spans="1:9" ht="15">
      <c r="A7451" s="190"/>
      <c r="I7451" s="192"/>
    </row>
    <row r="7452" spans="1:9" ht="15">
      <c r="A7452" s="190"/>
      <c r="I7452" s="192"/>
    </row>
    <row r="7453" spans="1:9" ht="15">
      <c r="A7453" s="190"/>
      <c r="I7453" s="192"/>
    </row>
    <row r="7454" spans="1:9" ht="15">
      <c r="A7454" s="190"/>
      <c r="I7454" s="192"/>
    </row>
    <row r="7455" spans="1:9" ht="15">
      <c r="A7455" s="190"/>
      <c r="I7455" s="192"/>
    </row>
    <row r="7456" spans="1:9" ht="15">
      <c r="A7456" s="190"/>
      <c r="I7456" s="192"/>
    </row>
    <row r="7457" spans="1:9" ht="15">
      <c r="A7457" s="190"/>
      <c r="I7457" s="192"/>
    </row>
    <row r="7458" spans="1:9" ht="15">
      <c r="A7458" s="190"/>
      <c r="I7458" s="192"/>
    </row>
    <row r="7459" spans="1:9" ht="15">
      <c r="A7459" s="190"/>
      <c r="I7459" s="192"/>
    </row>
    <row r="7460" spans="1:9" ht="15">
      <c r="A7460" s="190"/>
      <c r="I7460" s="192"/>
    </row>
    <row r="7461" spans="1:9" ht="15">
      <c r="A7461" s="190"/>
      <c r="I7461" s="192"/>
    </row>
    <row r="7462" spans="1:9" ht="15">
      <c r="A7462" s="190"/>
      <c r="I7462" s="192"/>
    </row>
    <row r="7463" spans="1:9" ht="15">
      <c r="A7463" s="190"/>
      <c r="I7463" s="192"/>
    </row>
    <row r="7464" spans="1:9" ht="15">
      <c r="A7464" s="190"/>
      <c r="I7464" s="192"/>
    </row>
    <row r="7465" spans="1:9" ht="15">
      <c r="A7465" s="190"/>
      <c r="I7465" s="192"/>
    </row>
    <row r="7466" spans="1:9" ht="15">
      <c r="A7466" s="190"/>
      <c r="I7466" s="192"/>
    </row>
    <row r="7467" spans="1:9" ht="15">
      <c r="A7467" s="190"/>
      <c r="I7467" s="192"/>
    </row>
    <row r="7468" spans="1:9" ht="15">
      <c r="A7468" s="190"/>
      <c r="I7468" s="192"/>
    </row>
    <row r="7469" spans="1:9" ht="15">
      <c r="A7469" s="190"/>
      <c r="I7469" s="192"/>
    </row>
    <row r="7470" spans="1:9" ht="15">
      <c r="A7470" s="190"/>
      <c r="I7470" s="192"/>
    </row>
    <row r="7471" spans="1:9" ht="15">
      <c r="A7471" s="190"/>
      <c r="I7471" s="192"/>
    </row>
    <row r="7472" spans="1:9" ht="15">
      <c r="A7472" s="190"/>
      <c r="I7472" s="192"/>
    </row>
    <row r="7473" spans="1:9" ht="15">
      <c r="A7473" s="190"/>
      <c r="I7473" s="192"/>
    </row>
    <row r="7474" spans="1:9" ht="15">
      <c r="A7474" s="190"/>
      <c r="I7474" s="192"/>
    </row>
    <row r="7475" spans="1:9" ht="15">
      <c r="A7475" s="190"/>
      <c r="I7475" s="192"/>
    </row>
    <row r="7476" spans="1:9" ht="15">
      <c r="A7476" s="190"/>
      <c r="I7476" s="192"/>
    </row>
    <row r="7477" spans="1:9" ht="15">
      <c r="A7477" s="190"/>
      <c r="I7477" s="192"/>
    </row>
    <row r="7478" spans="1:9" ht="15">
      <c r="A7478" s="190"/>
      <c r="I7478" s="192"/>
    </row>
    <row r="7479" spans="1:9" ht="15">
      <c r="A7479" s="190"/>
      <c r="I7479" s="192"/>
    </row>
    <row r="7480" spans="1:9" ht="15">
      <c r="A7480" s="190"/>
      <c r="I7480" s="192"/>
    </row>
    <row r="7481" spans="1:9" ht="15">
      <c r="A7481" s="190"/>
      <c r="I7481" s="192"/>
    </row>
    <row r="7482" spans="1:9" ht="15">
      <c r="A7482" s="190"/>
      <c r="I7482" s="192"/>
    </row>
    <row r="7483" spans="1:9" ht="15">
      <c r="A7483" s="190"/>
      <c r="I7483" s="192"/>
    </row>
    <row r="7484" spans="1:9" ht="15">
      <c r="A7484" s="190"/>
      <c r="I7484" s="192"/>
    </row>
    <row r="7485" spans="1:9" ht="15">
      <c r="A7485" s="190"/>
      <c r="I7485" s="192"/>
    </row>
    <row r="7486" spans="1:9" ht="15">
      <c r="A7486" s="190"/>
      <c r="I7486" s="192"/>
    </row>
    <row r="7487" spans="1:9" ht="15">
      <c r="A7487" s="190"/>
      <c r="I7487" s="192"/>
    </row>
    <row r="7488" spans="1:9" ht="15">
      <c r="A7488" s="190"/>
      <c r="I7488" s="192"/>
    </row>
    <row r="7489" spans="1:9" ht="15">
      <c r="A7489" s="190"/>
      <c r="I7489" s="192"/>
    </row>
    <row r="7490" spans="1:9" ht="15">
      <c r="A7490" s="190"/>
      <c r="I7490" s="192"/>
    </row>
    <row r="7491" spans="1:9" ht="15">
      <c r="A7491" s="190"/>
      <c r="I7491" s="192"/>
    </row>
    <row r="7492" spans="1:9" ht="15">
      <c r="A7492" s="190"/>
      <c r="I7492" s="192"/>
    </row>
    <row r="7493" spans="1:9" ht="15">
      <c r="A7493" s="190"/>
      <c r="I7493" s="192"/>
    </row>
    <row r="7494" spans="1:9" ht="15">
      <c r="A7494" s="190"/>
      <c r="I7494" s="192"/>
    </row>
    <row r="7495" spans="1:9" ht="15">
      <c r="A7495" s="190"/>
      <c r="I7495" s="192"/>
    </row>
    <row r="7496" spans="1:9" ht="15">
      <c r="A7496" s="190"/>
      <c r="I7496" s="192"/>
    </row>
    <row r="7497" spans="1:9" ht="15">
      <c r="A7497" s="190"/>
      <c r="I7497" s="192"/>
    </row>
    <row r="7498" spans="1:9" ht="15">
      <c r="A7498" s="190"/>
      <c r="I7498" s="192"/>
    </row>
    <row r="7499" spans="1:9" ht="15">
      <c r="A7499" s="190"/>
      <c r="I7499" s="192"/>
    </row>
    <row r="7500" spans="1:9" ht="15">
      <c r="A7500" s="190"/>
      <c r="I7500" s="192"/>
    </row>
    <row r="7501" spans="1:9" ht="15">
      <c r="A7501" s="190"/>
      <c r="I7501" s="192"/>
    </row>
    <row r="7502" spans="1:9" ht="15">
      <c r="A7502" s="190"/>
      <c r="I7502" s="192"/>
    </row>
    <row r="7503" spans="1:9" ht="15">
      <c r="A7503" s="190"/>
      <c r="I7503" s="192"/>
    </row>
    <row r="7504" spans="1:9" ht="15">
      <c r="A7504" s="190"/>
      <c r="I7504" s="192"/>
    </row>
    <row r="7505" spans="1:9" ht="15">
      <c r="A7505" s="190"/>
      <c r="I7505" s="192"/>
    </row>
    <row r="7506" spans="1:9" ht="15">
      <c r="A7506" s="190"/>
      <c r="I7506" s="192"/>
    </row>
    <row r="7507" spans="1:9" ht="15">
      <c r="A7507" s="190"/>
      <c r="I7507" s="192"/>
    </row>
    <row r="7508" spans="1:9" ht="15">
      <c r="A7508" s="190"/>
      <c r="I7508" s="192"/>
    </row>
    <row r="7509" spans="1:9" ht="15">
      <c r="A7509" s="190"/>
      <c r="I7509" s="192"/>
    </row>
    <row r="7510" spans="1:9" ht="15">
      <c r="A7510" s="190"/>
      <c r="I7510" s="192"/>
    </row>
    <row r="7511" spans="1:9" ht="15">
      <c r="A7511" s="190"/>
      <c r="I7511" s="192"/>
    </row>
    <row r="7512" spans="1:9" ht="15">
      <c r="A7512" s="190"/>
      <c r="I7512" s="192"/>
    </row>
    <row r="7513" spans="1:9" ht="15">
      <c r="A7513" s="190"/>
      <c r="I7513" s="192"/>
    </row>
    <row r="7514" spans="1:9" ht="15">
      <c r="A7514" s="190"/>
      <c r="I7514" s="192"/>
    </row>
    <row r="7515" spans="1:9" ht="15">
      <c r="A7515" s="190"/>
      <c r="I7515" s="192"/>
    </row>
    <row r="7516" spans="1:9" ht="15">
      <c r="A7516" s="190"/>
      <c r="I7516" s="192"/>
    </row>
    <row r="7517" spans="1:9" ht="15">
      <c r="A7517" s="190"/>
      <c r="I7517" s="192"/>
    </row>
    <row r="7518" spans="1:9" ht="15">
      <c r="A7518" s="190"/>
      <c r="I7518" s="192"/>
    </row>
    <row r="7519" spans="1:9" ht="15">
      <c r="A7519" s="190"/>
      <c r="I7519" s="192"/>
    </row>
    <row r="7520" spans="1:9" ht="15">
      <c r="A7520" s="190"/>
      <c r="I7520" s="192"/>
    </row>
    <row r="7521" spans="1:9" ht="15">
      <c r="A7521" s="190"/>
      <c r="I7521" s="192"/>
    </row>
    <row r="7522" spans="1:9" ht="15">
      <c r="A7522" s="190"/>
      <c r="I7522" s="192"/>
    </row>
    <row r="7523" spans="1:9" ht="15">
      <c r="A7523" s="190"/>
      <c r="I7523" s="192"/>
    </row>
    <row r="7524" spans="1:9" ht="15">
      <c r="A7524" s="190"/>
      <c r="I7524" s="192"/>
    </row>
    <row r="7525" spans="1:9" ht="15">
      <c r="A7525" s="190"/>
      <c r="I7525" s="192"/>
    </row>
    <row r="7526" spans="1:9" ht="15">
      <c r="A7526" s="190"/>
      <c r="I7526" s="192"/>
    </row>
    <row r="7527" spans="1:9" ht="15">
      <c r="A7527" s="190"/>
      <c r="I7527" s="192"/>
    </row>
    <row r="7528" spans="1:9" ht="15">
      <c r="A7528" s="190"/>
      <c r="I7528" s="192"/>
    </row>
    <row r="7529" spans="1:9" ht="15">
      <c r="A7529" s="190"/>
      <c r="I7529" s="192"/>
    </row>
    <row r="7530" spans="1:9" ht="15">
      <c r="A7530" s="190"/>
      <c r="I7530" s="192"/>
    </row>
    <row r="7531" spans="1:9" ht="15">
      <c r="A7531" s="190"/>
      <c r="I7531" s="192"/>
    </row>
    <row r="7532" spans="1:9" ht="15">
      <c r="A7532" s="190"/>
      <c r="I7532" s="192"/>
    </row>
    <row r="7533" spans="1:9" ht="15">
      <c r="A7533" s="190"/>
      <c r="I7533" s="192"/>
    </row>
    <row r="7534" spans="1:9" ht="15">
      <c r="A7534" s="190"/>
      <c r="I7534" s="192"/>
    </row>
    <row r="7535" spans="1:9" ht="15">
      <c r="A7535" s="190"/>
      <c r="I7535" s="192"/>
    </row>
    <row r="7536" spans="1:9" ht="15">
      <c r="A7536" s="190"/>
      <c r="I7536" s="192"/>
    </row>
    <row r="7537" spans="1:9" ht="15">
      <c r="A7537" s="190"/>
      <c r="I7537" s="192"/>
    </row>
    <row r="7538" spans="1:9" ht="15">
      <c r="A7538" s="190"/>
      <c r="I7538" s="192"/>
    </row>
    <row r="7539" spans="1:9" ht="15">
      <c r="A7539" s="190"/>
      <c r="I7539" s="192"/>
    </row>
    <row r="7540" spans="1:9" ht="15">
      <c r="A7540" s="190"/>
      <c r="I7540" s="192"/>
    </row>
    <row r="7541" spans="1:9" ht="15">
      <c r="A7541" s="190"/>
      <c r="I7541" s="192"/>
    </row>
    <row r="7542" spans="1:9" ht="15">
      <c r="A7542" s="190"/>
      <c r="I7542" s="192"/>
    </row>
    <row r="7543" spans="1:9" ht="15">
      <c r="A7543" s="190"/>
      <c r="I7543" s="192"/>
    </row>
    <row r="7544" spans="1:9" ht="15">
      <c r="A7544" s="190"/>
      <c r="I7544" s="192"/>
    </row>
    <row r="7545" spans="1:9" ht="15">
      <c r="A7545" s="190"/>
      <c r="I7545" s="192"/>
    </row>
    <row r="7546" spans="1:9" ht="15">
      <c r="A7546" s="190"/>
      <c r="I7546" s="192"/>
    </row>
    <row r="7547" spans="1:9" ht="15">
      <c r="A7547" s="190"/>
      <c r="I7547" s="192"/>
    </row>
    <row r="7548" spans="1:9" ht="15">
      <c r="A7548" s="190"/>
      <c r="I7548" s="192"/>
    </row>
    <row r="7549" spans="1:9" ht="15">
      <c r="A7549" s="190"/>
      <c r="I7549" s="192"/>
    </row>
    <row r="7550" spans="1:9" ht="15">
      <c r="A7550" s="190"/>
      <c r="I7550" s="192"/>
    </row>
    <row r="7551" spans="1:9" ht="15">
      <c r="A7551" s="190"/>
      <c r="I7551" s="192"/>
    </row>
    <row r="7552" spans="1:9" ht="15">
      <c r="A7552" s="190"/>
      <c r="I7552" s="192"/>
    </row>
    <row r="7553" spans="1:9" ht="15">
      <c r="A7553" s="190"/>
      <c r="I7553" s="192"/>
    </row>
    <row r="7554" spans="1:9" ht="15">
      <c r="A7554" s="190"/>
      <c r="I7554" s="192"/>
    </row>
    <row r="7555" spans="1:9" ht="15">
      <c r="A7555" s="190"/>
      <c r="I7555" s="192"/>
    </row>
    <row r="7556" spans="1:9" ht="15">
      <c r="A7556" s="190"/>
      <c r="I7556" s="192"/>
    </row>
    <row r="7557" spans="1:9" ht="15">
      <c r="A7557" s="190"/>
      <c r="I7557" s="192"/>
    </row>
    <row r="7558" spans="1:9" ht="15">
      <c r="A7558" s="190"/>
      <c r="I7558" s="192"/>
    </row>
    <row r="7559" spans="1:9" ht="15">
      <c r="A7559" s="190"/>
      <c r="I7559" s="192"/>
    </row>
    <row r="7560" spans="1:9" ht="15">
      <c r="A7560" s="190"/>
      <c r="I7560" s="192"/>
    </row>
    <row r="7561" spans="1:9" ht="15">
      <c r="A7561" s="190"/>
      <c r="I7561" s="192"/>
    </row>
    <row r="7562" spans="1:9" ht="15">
      <c r="A7562" s="190"/>
      <c r="I7562" s="192"/>
    </row>
    <row r="7563" spans="1:9" ht="15">
      <c r="A7563" s="190"/>
      <c r="I7563" s="192"/>
    </row>
    <row r="7564" spans="1:9" ht="15">
      <c r="A7564" s="190"/>
      <c r="I7564" s="192"/>
    </row>
    <row r="7565" spans="1:9" ht="15">
      <c r="A7565" s="190"/>
      <c r="I7565" s="192"/>
    </row>
    <row r="7566" spans="1:9" ht="15">
      <c r="A7566" s="190"/>
      <c r="I7566" s="192"/>
    </row>
    <row r="7567" spans="1:9" ht="15">
      <c r="A7567" s="190"/>
      <c r="I7567" s="192"/>
    </row>
    <row r="7568" spans="1:9" ht="15">
      <c r="A7568" s="190"/>
      <c r="I7568" s="192"/>
    </row>
    <row r="7569" spans="1:9" ht="15">
      <c r="A7569" s="190"/>
      <c r="I7569" s="192"/>
    </row>
    <row r="7570" spans="1:9" ht="15">
      <c r="A7570" s="190"/>
      <c r="I7570" s="192"/>
    </row>
    <row r="7571" spans="1:9" ht="15">
      <c r="A7571" s="190"/>
      <c r="I7571" s="192"/>
    </row>
    <row r="7572" spans="1:9" ht="15">
      <c r="A7572" s="190"/>
      <c r="I7572" s="192"/>
    </row>
    <row r="7573" spans="1:9" ht="15">
      <c r="A7573" s="190"/>
      <c r="I7573" s="192"/>
    </row>
    <row r="7574" spans="1:9" ht="15">
      <c r="A7574" s="190"/>
      <c r="I7574" s="192"/>
    </row>
    <row r="7575" spans="1:9" ht="15">
      <c r="A7575" s="190"/>
      <c r="I7575" s="192"/>
    </row>
    <row r="7576" spans="1:9" ht="15">
      <c r="A7576" s="190"/>
      <c r="I7576" s="192"/>
    </row>
    <row r="7577" spans="1:9" ht="15">
      <c r="A7577" s="190"/>
      <c r="I7577" s="192"/>
    </row>
    <row r="7578" spans="1:9" ht="15">
      <c r="A7578" s="190"/>
      <c r="I7578" s="192"/>
    </row>
    <row r="7579" spans="1:9" ht="15">
      <c r="A7579" s="190"/>
      <c r="I7579" s="192"/>
    </row>
    <row r="7580" spans="1:9" ht="15">
      <c r="A7580" s="190"/>
      <c r="I7580" s="192"/>
    </row>
    <row r="7581" spans="1:9" ht="15">
      <c r="A7581" s="190"/>
      <c r="I7581" s="192"/>
    </row>
    <row r="7582" spans="1:9" ht="15">
      <c r="A7582" s="190"/>
      <c r="I7582" s="192"/>
    </row>
    <row r="7583" spans="1:9" ht="15">
      <c r="A7583" s="190"/>
      <c r="I7583" s="192"/>
    </row>
    <row r="7584" spans="1:9" ht="15">
      <c r="A7584" s="190"/>
      <c r="I7584" s="192"/>
    </row>
    <row r="7585" spans="1:9" ht="15">
      <c r="A7585" s="190"/>
      <c r="I7585" s="192"/>
    </row>
    <row r="7586" spans="1:9" ht="15">
      <c r="A7586" s="190"/>
      <c r="I7586" s="192"/>
    </row>
    <row r="7587" spans="1:9" ht="15">
      <c r="A7587" s="190"/>
      <c r="I7587" s="192"/>
    </row>
    <row r="7588" spans="1:9" ht="15">
      <c r="A7588" s="190"/>
      <c r="I7588" s="192"/>
    </row>
    <row r="7589" spans="1:9" ht="15">
      <c r="A7589" s="190"/>
      <c r="I7589" s="192"/>
    </row>
    <row r="7590" spans="1:9" ht="15">
      <c r="A7590" s="190"/>
      <c r="I7590" s="192"/>
    </row>
    <row r="7591" spans="1:9" ht="15">
      <c r="A7591" s="190"/>
      <c r="I7591" s="192"/>
    </row>
    <row r="7592" spans="1:9" ht="15">
      <c r="A7592" s="190"/>
      <c r="I7592" s="192"/>
    </row>
    <row r="7593" spans="1:9" ht="15">
      <c r="A7593" s="190"/>
      <c r="I7593" s="192"/>
    </row>
    <row r="7594" spans="1:9" ht="15">
      <c r="A7594" s="190"/>
      <c r="I7594" s="192"/>
    </row>
    <row r="7595" spans="1:9" ht="15">
      <c r="A7595" s="190"/>
      <c r="I7595" s="192"/>
    </row>
    <row r="7596" spans="1:9" ht="15">
      <c r="A7596" s="190"/>
      <c r="I7596" s="192"/>
    </row>
    <row r="7597" spans="1:9" ht="15">
      <c r="A7597" s="190"/>
      <c r="I7597" s="192"/>
    </row>
    <row r="7598" spans="1:9" ht="15">
      <c r="A7598" s="190"/>
      <c r="I7598" s="192"/>
    </row>
    <row r="7599" spans="1:9" ht="15">
      <c r="A7599" s="190"/>
      <c r="I7599" s="192"/>
    </row>
    <row r="7600" spans="1:9" ht="15">
      <c r="A7600" s="190"/>
      <c r="I7600" s="192"/>
    </row>
    <row r="7601" spans="1:9" ht="15">
      <c r="A7601" s="190"/>
      <c r="I7601" s="192"/>
    </row>
    <row r="7602" spans="1:9" ht="15">
      <c r="A7602" s="190"/>
      <c r="I7602" s="192"/>
    </row>
    <row r="7603" spans="1:9" ht="15">
      <c r="A7603" s="190"/>
      <c r="I7603" s="192"/>
    </row>
    <row r="7604" spans="1:9" ht="15">
      <c r="A7604" s="190"/>
      <c r="I7604" s="192"/>
    </row>
    <row r="7605" spans="1:9" ht="15">
      <c r="A7605" s="190"/>
      <c r="I7605" s="192"/>
    </row>
    <row r="7606" spans="1:9" ht="15">
      <c r="A7606" s="190"/>
      <c r="I7606" s="192"/>
    </row>
    <row r="7607" spans="1:9" ht="15">
      <c r="A7607" s="190"/>
      <c r="I7607" s="192"/>
    </row>
    <row r="7608" spans="1:9" ht="15">
      <c r="A7608" s="190"/>
      <c r="I7608" s="192"/>
    </row>
    <row r="7609" spans="1:9" ht="15">
      <c r="A7609" s="190"/>
      <c r="I7609" s="192"/>
    </row>
    <row r="7610" spans="1:9" ht="15">
      <c r="A7610" s="190"/>
      <c r="I7610" s="192"/>
    </row>
    <row r="7611" spans="1:9" ht="15">
      <c r="A7611" s="190"/>
      <c r="I7611" s="192"/>
    </row>
    <row r="7612" spans="1:9" ht="15">
      <c r="A7612" s="190"/>
      <c r="I7612" s="192"/>
    </row>
    <row r="7613" spans="1:9" ht="15">
      <c r="A7613" s="190"/>
      <c r="I7613" s="192"/>
    </row>
    <row r="7614" spans="1:9" ht="15">
      <c r="A7614" s="190"/>
      <c r="I7614" s="192"/>
    </row>
    <row r="7615" spans="1:9" ht="15">
      <c r="A7615" s="190"/>
      <c r="I7615" s="192"/>
    </row>
    <row r="7616" spans="1:9" ht="15">
      <c r="A7616" s="190"/>
      <c r="I7616" s="192"/>
    </row>
    <row r="7617" spans="1:9" ht="15">
      <c r="A7617" s="190"/>
      <c r="I7617" s="192"/>
    </row>
    <row r="7618" spans="1:9" ht="15">
      <c r="A7618" s="190"/>
      <c r="I7618" s="192"/>
    </row>
    <row r="7619" spans="1:9" ht="15">
      <c r="A7619" s="190"/>
      <c r="I7619" s="192"/>
    </row>
    <row r="7620" spans="1:9" ht="15">
      <c r="A7620" s="190"/>
      <c r="I7620" s="192"/>
    </row>
    <row r="7621" spans="1:9" ht="15">
      <c r="A7621" s="190"/>
      <c r="I7621" s="192"/>
    </row>
    <row r="7622" spans="1:9" ht="15">
      <c r="A7622" s="190"/>
      <c r="I7622" s="192"/>
    </row>
    <row r="7623" spans="1:9" ht="15">
      <c r="A7623" s="190"/>
      <c r="I7623" s="192"/>
    </row>
    <row r="7624" spans="1:9" ht="15">
      <c r="A7624" s="190"/>
      <c r="I7624" s="192"/>
    </row>
    <row r="7625" spans="1:9" ht="15">
      <c r="A7625" s="190"/>
      <c r="I7625" s="192"/>
    </row>
    <row r="7626" spans="1:9" ht="15">
      <c r="A7626" s="190"/>
      <c r="I7626" s="192"/>
    </row>
    <row r="7627" spans="1:9" ht="15">
      <c r="A7627" s="190"/>
      <c r="I7627" s="192"/>
    </row>
    <row r="7628" spans="1:9" ht="15">
      <c r="A7628" s="190"/>
      <c r="I7628" s="192"/>
    </row>
    <row r="7629" spans="1:9" ht="15">
      <c r="A7629" s="190"/>
      <c r="I7629" s="192"/>
    </row>
    <row r="7630" spans="1:9" ht="15">
      <c r="A7630" s="190"/>
      <c r="I7630" s="192"/>
    </row>
    <row r="7631" spans="1:9" ht="15">
      <c r="A7631" s="190"/>
      <c r="I7631" s="192"/>
    </row>
    <row r="7632" spans="1:9" ht="15">
      <c r="A7632" s="190"/>
      <c r="I7632" s="192"/>
    </row>
    <row r="7633" spans="1:9" ht="15">
      <c r="A7633" s="190"/>
      <c r="I7633" s="192"/>
    </row>
    <row r="7634" spans="1:9" ht="15">
      <c r="A7634" s="190"/>
      <c r="I7634" s="192"/>
    </row>
    <row r="7635" spans="1:9" ht="15">
      <c r="A7635" s="190"/>
      <c r="I7635" s="192"/>
    </row>
    <row r="7636" spans="1:9" ht="15">
      <c r="A7636" s="190"/>
      <c r="I7636" s="192"/>
    </row>
    <row r="7637" spans="1:9" ht="15">
      <c r="A7637" s="190"/>
      <c r="I7637" s="192"/>
    </row>
    <row r="7638" spans="1:9" ht="15">
      <c r="A7638" s="190"/>
      <c r="I7638" s="192"/>
    </row>
    <row r="7639" spans="1:9" ht="15">
      <c r="A7639" s="190"/>
      <c r="I7639" s="192"/>
    </row>
    <row r="7640" spans="1:9" ht="15">
      <c r="A7640" s="190"/>
      <c r="I7640" s="192"/>
    </row>
    <row r="7641" spans="1:9" ht="15">
      <c r="A7641" s="190"/>
      <c r="I7641" s="192"/>
    </row>
    <row r="7642" spans="1:9" ht="15">
      <c r="A7642" s="190"/>
      <c r="I7642" s="192"/>
    </row>
    <row r="7643" spans="1:9" ht="15">
      <c r="A7643" s="190"/>
      <c r="I7643" s="192"/>
    </row>
    <row r="7644" spans="1:9" ht="15">
      <c r="A7644" s="190"/>
      <c r="I7644" s="192"/>
    </row>
    <row r="7645" spans="1:9" ht="15">
      <c r="A7645" s="190"/>
      <c r="I7645" s="192"/>
    </row>
    <row r="7646" spans="1:9" ht="15">
      <c r="A7646" s="190"/>
      <c r="I7646" s="192"/>
    </row>
    <row r="7647" spans="1:9" ht="15">
      <c r="A7647" s="190"/>
      <c r="I7647" s="192"/>
    </row>
    <row r="7648" spans="1:9" ht="15">
      <c r="A7648" s="190"/>
      <c r="I7648" s="192"/>
    </row>
    <row r="7649" spans="1:9" ht="15">
      <c r="A7649" s="190"/>
      <c r="I7649" s="192"/>
    </row>
    <row r="7650" spans="1:9" ht="15">
      <c r="A7650" s="190"/>
      <c r="I7650" s="192"/>
    </row>
    <row r="7651" spans="1:9" ht="15">
      <c r="A7651" s="190"/>
      <c r="I7651" s="192"/>
    </row>
    <row r="7652" spans="1:9" ht="15">
      <c r="A7652" s="190"/>
      <c r="I7652" s="192"/>
    </row>
    <row r="7653" spans="1:9" ht="15">
      <c r="A7653" s="190"/>
      <c r="I7653" s="192"/>
    </row>
    <row r="7654" spans="1:9" ht="15">
      <c r="A7654" s="190"/>
      <c r="I7654" s="192"/>
    </row>
    <row r="7655" spans="1:9" ht="15">
      <c r="A7655" s="190"/>
      <c r="I7655" s="192"/>
    </row>
    <row r="7656" spans="1:9" ht="15">
      <c r="A7656" s="190"/>
      <c r="I7656" s="192"/>
    </row>
    <row r="7657" spans="1:9" ht="15">
      <c r="A7657" s="190"/>
      <c r="I7657" s="192"/>
    </row>
    <row r="7658" spans="1:9" ht="15">
      <c r="A7658" s="190"/>
      <c r="I7658" s="192"/>
    </row>
    <row r="7659" spans="1:9" ht="15">
      <c r="A7659" s="190"/>
      <c r="I7659" s="192"/>
    </row>
    <row r="7660" spans="1:9" ht="15">
      <c r="A7660" s="190"/>
      <c r="I7660" s="192"/>
    </row>
    <row r="7661" spans="1:9" ht="15">
      <c r="A7661" s="190"/>
      <c r="I7661" s="192"/>
    </row>
    <row r="7662" spans="1:9" ht="15">
      <c r="A7662" s="190"/>
      <c r="I7662" s="192"/>
    </row>
    <row r="7663" spans="1:9" ht="15">
      <c r="A7663" s="190"/>
      <c r="I7663" s="192"/>
    </row>
    <row r="7664" spans="1:9" ht="15">
      <c r="A7664" s="190"/>
      <c r="I7664" s="192"/>
    </row>
    <row r="7665" spans="1:9" ht="15">
      <c r="A7665" s="190"/>
      <c r="I7665" s="192"/>
    </row>
    <row r="7666" spans="1:9" ht="15">
      <c r="A7666" s="190"/>
      <c r="I7666" s="192"/>
    </row>
    <row r="7667" spans="1:9" ht="15">
      <c r="A7667" s="190"/>
      <c r="I7667" s="192"/>
    </row>
    <row r="7668" spans="1:9" ht="15">
      <c r="A7668" s="190"/>
      <c r="I7668" s="192"/>
    </row>
    <row r="7669" spans="1:9" ht="15">
      <c r="A7669" s="190"/>
      <c r="I7669" s="192"/>
    </row>
    <row r="7670" spans="1:9" ht="15">
      <c r="A7670" s="190"/>
      <c r="I7670" s="192"/>
    </row>
    <row r="7671" spans="1:9" ht="15">
      <c r="A7671" s="190"/>
      <c r="I7671" s="192"/>
    </row>
    <row r="7672" spans="1:9" ht="15">
      <c r="A7672" s="190"/>
      <c r="I7672" s="192"/>
    </row>
    <row r="7673" spans="1:9" ht="15">
      <c r="A7673" s="190"/>
      <c r="I7673" s="192"/>
    </row>
    <row r="7674" spans="1:9" ht="15">
      <c r="A7674" s="190"/>
      <c r="I7674" s="192"/>
    </row>
    <row r="7675" spans="1:9" ht="15">
      <c r="A7675" s="190"/>
      <c r="I7675" s="192"/>
    </row>
    <row r="7676" spans="1:9" ht="15">
      <c r="A7676" s="190"/>
      <c r="I7676" s="192"/>
    </row>
    <row r="7677" spans="1:9" ht="15">
      <c r="A7677" s="190"/>
      <c r="I7677" s="192"/>
    </row>
    <row r="7678" spans="1:9" ht="15">
      <c r="A7678" s="190"/>
      <c r="I7678" s="192"/>
    </row>
    <row r="7679" spans="1:9" ht="15">
      <c r="A7679" s="190"/>
      <c r="I7679" s="192"/>
    </row>
    <row r="7680" spans="1:9" ht="15">
      <c r="A7680" s="190"/>
      <c r="I7680" s="192"/>
    </row>
    <row r="7681" spans="1:9" ht="15">
      <c r="A7681" s="190"/>
      <c r="I7681" s="192"/>
    </row>
    <row r="7682" spans="1:9" ht="15">
      <c r="A7682" s="190"/>
      <c r="I7682" s="192"/>
    </row>
    <row r="7683" spans="1:9" ht="15">
      <c r="A7683" s="190"/>
      <c r="I7683" s="192"/>
    </row>
    <row r="7684" spans="1:9" ht="15">
      <c r="A7684" s="190"/>
      <c r="I7684" s="192"/>
    </row>
    <row r="7685" spans="1:9" ht="15">
      <c r="A7685" s="190"/>
      <c r="I7685" s="192"/>
    </row>
    <row r="7686" spans="1:9" ht="15">
      <c r="A7686" s="190"/>
      <c r="I7686" s="192"/>
    </row>
    <row r="7687" spans="1:9" ht="15">
      <c r="A7687" s="190"/>
      <c r="I7687" s="192"/>
    </row>
    <row r="7688" spans="1:9" ht="15">
      <c r="A7688" s="190"/>
      <c r="I7688" s="192"/>
    </row>
    <row r="7689" spans="1:9" ht="15">
      <c r="A7689" s="190"/>
      <c r="I7689" s="192"/>
    </row>
    <row r="7690" spans="1:9" ht="15">
      <c r="A7690" s="190"/>
      <c r="I7690" s="192"/>
    </row>
    <row r="7691" spans="1:9" ht="15">
      <c r="A7691" s="190"/>
      <c r="I7691" s="192"/>
    </row>
    <row r="7692" spans="1:9" ht="15">
      <c r="A7692" s="190"/>
      <c r="I7692" s="192"/>
    </row>
    <row r="7693" spans="1:9" ht="15">
      <c r="A7693" s="190"/>
      <c r="I7693" s="192"/>
    </row>
    <row r="7694" spans="1:9" ht="15">
      <c r="A7694" s="190"/>
      <c r="I7694" s="192"/>
    </row>
    <row r="7695" spans="1:9" ht="15">
      <c r="A7695" s="190"/>
      <c r="I7695" s="192"/>
    </row>
    <row r="7696" spans="1:9" ht="15">
      <c r="A7696" s="190"/>
      <c r="I7696" s="192"/>
    </row>
    <row r="7697" spans="1:9" ht="15">
      <c r="A7697" s="190"/>
      <c r="I7697" s="192"/>
    </row>
    <row r="7698" spans="1:9" ht="15">
      <c r="A7698" s="190"/>
      <c r="I7698" s="192"/>
    </row>
    <row r="7699" spans="1:9" ht="15">
      <c r="A7699" s="190"/>
      <c r="I7699" s="192"/>
    </row>
    <row r="7700" spans="1:9" ht="15">
      <c r="A7700" s="190"/>
      <c r="I7700" s="192"/>
    </row>
    <row r="7701" spans="1:9" ht="15">
      <c r="A7701" s="190"/>
      <c r="I7701" s="192"/>
    </row>
    <row r="7702" spans="1:9" ht="15">
      <c r="A7702" s="190"/>
      <c r="I7702" s="192"/>
    </row>
    <row r="7703" spans="1:9" ht="15">
      <c r="A7703" s="190"/>
      <c r="I7703" s="192"/>
    </row>
    <row r="7704" spans="1:9" ht="15">
      <c r="A7704" s="190"/>
      <c r="I7704" s="192"/>
    </row>
    <row r="7705" spans="1:9" ht="15">
      <c r="A7705" s="190"/>
      <c r="I7705" s="192"/>
    </row>
    <row r="7706" spans="1:9" ht="15">
      <c r="A7706" s="190"/>
      <c r="I7706" s="192"/>
    </row>
    <row r="7707" spans="1:9" ht="15">
      <c r="A7707" s="190"/>
      <c r="I7707" s="192"/>
    </row>
    <row r="7708" spans="1:9" ht="15">
      <c r="A7708" s="190"/>
      <c r="I7708" s="192"/>
    </row>
    <row r="7709" spans="1:9" ht="15">
      <c r="A7709" s="190"/>
      <c r="I7709" s="192"/>
    </row>
    <row r="7710" spans="1:9" ht="15">
      <c r="A7710" s="190"/>
      <c r="I7710" s="192"/>
    </row>
    <row r="7711" spans="1:9" ht="15">
      <c r="A7711" s="190"/>
      <c r="I7711" s="192"/>
    </row>
    <row r="7712" spans="1:9" ht="15">
      <c r="A7712" s="190"/>
      <c r="I7712" s="192"/>
    </row>
    <row r="7713" spans="1:9" ht="15">
      <c r="A7713" s="190"/>
      <c r="I7713" s="192"/>
    </row>
    <row r="7714" spans="1:9" ht="15">
      <c r="A7714" s="190"/>
      <c r="I7714" s="192"/>
    </row>
    <row r="7715" spans="1:9" ht="15">
      <c r="A7715" s="190"/>
      <c r="I7715" s="192"/>
    </row>
    <row r="7716" spans="1:9" ht="15">
      <c r="A7716" s="190"/>
      <c r="I7716" s="192"/>
    </row>
    <row r="7717" spans="1:9" ht="15">
      <c r="A7717" s="190"/>
      <c r="I7717" s="192"/>
    </row>
    <row r="7718" spans="1:9" ht="15">
      <c r="A7718" s="190"/>
      <c r="I7718" s="192"/>
    </row>
    <row r="7719" spans="1:9" ht="15">
      <c r="A7719" s="190"/>
      <c r="I7719" s="192"/>
    </row>
    <row r="7720" spans="1:9" ht="15">
      <c r="A7720" s="190"/>
      <c r="I7720" s="192"/>
    </row>
    <row r="7721" spans="1:9" ht="15">
      <c r="A7721" s="190"/>
      <c r="I7721" s="192"/>
    </row>
    <row r="7722" spans="1:9" ht="15">
      <c r="A7722" s="190"/>
      <c r="I7722" s="192"/>
    </row>
    <row r="7723" spans="1:9" ht="15">
      <c r="A7723" s="190"/>
      <c r="I7723" s="192"/>
    </row>
    <row r="7724" spans="1:9" ht="15">
      <c r="A7724" s="190"/>
      <c r="I7724" s="192"/>
    </row>
    <row r="7725" spans="1:9" ht="15">
      <c r="A7725" s="190"/>
      <c r="I7725" s="192"/>
    </row>
    <row r="7726" spans="1:9" ht="15">
      <c r="A7726" s="190"/>
      <c r="I7726" s="192"/>
    </row>
    <row r="7727" spans="1:9" ht="15">
      <c r="A7727" s="190"/>
      <c r="I7727" s="192"/>
    </row>
    <row r="7728" spans="1:9" ht="15">
      <c r="A7728" s="190"/>
      <c r="I7728" s="192"/>
    </row>
    <row r="7729" spans="1:9" ht="15">
      <c r="A7729" s="190"/>
      <c r="I7729" s="192"/>
    </row>
    <row r="7730" spans="1:9" ht="15">
      <c r="A7730" s="190"/>
      <c r="I7730" s="192"/>
    </row>
    <row r="7731" spans="1:9" ht="15">
      <c r="A7731" s="190"/>
      <c r="I7731" s="192"/>
    </row>
    <row r="7732" spans="1:9" ht="15">
      <c r="A7732" s="190"/>
      <c r="I7732" s="192"/>
    </row>
    <row r="7733" spans="1:9" ht="15">
      <c r="A7733" s="190"/>
      <c r="I7733" s="192"/>
    </row>
    <row r="7734" spans="1:9" ht="15">
      <c r="A7734" s="190"/>
      <c r="I7734" s="192"/>
    </row>
    <row r="7735" spans="1:9" ht="15">
      <c r="A7735" s="190"/>
      <c r="I7735" s="192"/>
    </row>
    <row r="7736" spans="1:9" ht="15">
      <c r="A7736" s="190"/>
      <c r="I7736" s="192"/>
    </row>
    <row r="7737" spans="1:9" ht="15">
      <c r="A7737" s="190"/>
      <c r="I7737" s="192"/>
    </row>
    <row r="7738" spans="1:9" ht="15">
      <c r="A7738" s="190"/>
      <c r="I7738" s="192"/>
    </row>
    <row r="7739" spans="1:9" ht="15">
      <c r="A7739" s="190"/>
      <c r="I7739" s="192"/>
    </row>
    <row r="7740" spans="1:9" ht="15">
      <c r="A7740" s="190"/>
      <c r="I7740" s="192"/>
    </row>
    <row r="7741" spans="1:9" ht="15">
      <c r="A7741" s="190"/>
      <c r="I7741" s="192"/>
    </row>
    <row r="7742" spans="1:9" ht="15">
      <c r="A7742" s="190"/>
      <c r="I7742" s="192"/>
    </row>
    <row r="7743" spans="1:9" ht="15">
      <c r="A7743" s="190"/>
      <c r="I7743" s="192"/>
    </row>
    <row r="7744" spans="1:9" ht="15">
      <c r="A7744" s="190"/>
      <c r="I7744" s="192"/>
    </row>
    <row r="7745" spans="1:9" ht="15">
      <c r="A7745" s="190"/>
      <c r="I7745" s="192"/>
    </row>
    <row r="7746" spans="1:9" ht="15">
      <c r="A7746" s="190"/>
      <c r="I7746" s="192"/>
    </row>
    <row r="7747" spans="1:9" ht="15">
      <c r="A7747" s="190"/>
      <c r="I7747" s="192"/>
    </row>
    <row r="7748" spans="1:9" ht="15">
      <c r="A7748" s="190"/>
      <c r="I7748" s="192"/>
    </row>
    <row r="7749" spans="1:9" ht="15">
      <c r="A7749" s="190"/>
      <c r="I7749" s="192"/>
    </row>
    <row r="7750" spans="1:9" ht="15">
      <c r="A7750" s="190"/>
      <c r="I7750" s="192"/>
    </row>
    <row r="7751" spans="1:9" ht="15">
      <c r="A7751" s="190"/>
      <c r="I7751" s="192"/>
    </row>
    <row r="7752" spans="1:9" ht="15">
      <c r="A7752" s="190"/>
      <c r="I7752" s="192"/>
    </row>
    <row r="7753" spans="1:9" ht="15">
      <c r="A7753" s="190"/>
      <c r="I7753" s="192"/>
    </row>
    <row r="7754" spans="1:9" ht="15">
      <c r="A7754" s="190"/>
      <c r="I7754" s="192"/>
    </row>
    <row r="7755" spans="1:9" ht="15">
      <c r="A7755" s="190"/>
      <c r="I7755" s="192"/>
    </row>
    <row r="7756" spans="1:9" ht="15">
      <c r="A7756" s="190"/>
      <c r="I7756" s="192"/>
    </row>
    <row r="7757" spans="1:9" ht="15">
      <c r="A7757" s="190"/>
      <c r="I7757" s="192"/>
    </row>
    <row r="7758" spans="1:9" ht="15">
      <c r="A7758" s="190"/>
      <c r="I7758" s="192"/>
    </row>
    <row r="7759" spans="1:9" ht="15">
      <c r="A7759" s="190"/>
      <c r="I7759" s="192"/>
    </row>
    <row r="7760" spans="1:9" ht="15">
      <c r="A7760" s="190"/>
      <c r="I7760" s="192"/>
    </row>
    <row r="7761" spans="1:9" ht="15">
      <c r="A7761" s="190"/>
      <c r="I7761" s="192"/>
    </row>
    <row r="7762" spans="1:9" ht="15">
      <c r="A7762" s="190"/>
      <c r="I7762" s="192"/>
    </row>
    <row r="7763" spans="1:9" ht="15">
      <c r="A7763" s="190"/>
      <c r="I7763" s="192"/>
    </row>
    <row r="7764" spans="1:9" ht="15">
      <c r="A7764" s="190"/>
      <c r="I7764" s="192"/>
    </row>
    <row r="7765" spans="1:9" ht="15">
      <c r="A7765" s="190"/>
      <c r="I7765" s="192"/>
    </row>
    <row r="7766" spans="1:9" ht="15">
      <c r="A7766" s="190"/>
      <c r="I7766" s="192"/>
    </row>
    <row r="7767" spans="1:9" ht="15">
      <c r="A7767" s="190"/>
      <c r="I7767" s="192"/>
    </row>
    <row r="7768" spans="1:9" ht="15">
      <c r="A7768" s="190"/>
      <c r="I7768" s="192"/>
    </row>
    <row r="7769" spans="1:9" ht="15">
      <c r="A7769" s="190"/>
      <c r="I7769" s="192"/>
    </row>
    <row r="7770" spans="1:9" ht="15">
      <c r="A7770" s="190"/>
      <c r="I7770" s="192"/>
    </row>
    <row r="7771" spans="1:9" ht="15">
      <c r="A7771" s="190"/>
      <c r="I7771" s="192"/>
    </row>
    <row r="7772" spans="1:9" ht="15">
      <c r="A7772" s="190"/>
      <c r="I7772" s="192"/>
    </row>
    <row r="7773" spans="1:9" ht="15">
      <c r="A7773" s="190"/>
      <c r="I7773" s="192"/>
    </row>
    <row r="7774" spans="1:9" ht="15">
      <c r="A7774" s="190"/>
      <c r="I7774" s="192"/>
    </row>
    <row r="7775" spans="1:9" ht="15">
      <c r="A7775" s="190"/>
      <c r="I7775" s="192"/>
    </row>
    <row r="7776" spans="1:9" ht="15">
      <c r="A7776" s="190"/>
      <c r="I7776" s="192"/>
    </row>
    <row r="7777" spans="1:9" ht="15">
      <c r="A7777" s="190"/>
      <c r="I7777" s="192"/>
    </row>
    <row r="7778" spans="1:9" ht="15">
      <c r="A7778" s="190"/>
      <c r="I7778" s="192"/>
    </row>
    <row r="7779" spans="1:9" ht="15">
      <c r="A7779" s="190"/>
      <c r="I7779" s="192"/>
    </row>
    <row r="7780" spans="1:9" ht="15">
      <c r="A7780" s="190"/>
      <c r="I7780" s="192"/>
    </row>
    <row r="7781" spans="1:9" ht="15">
      <c r="A7781" s="190"/>
      <c r="I7781" s="192"/>
    </row>
    <row r="7782" spans="1:9" ht="15">
      <c r="A7782" s="190"/>
      <c r="I7782" s="192"/>
    </row>
    <row r="7783" spans="1:9" ht="15">
      <c r="A7783" s="190"/>
      <c r="I7783" s="192"/>
    </row>
    <row r="7784" spans="1:9" ht="15">
      <c r="A7784" s="190"/>
      <c r="I7784" s="192"/>
    </row>
    <row r="7785" spans="1:9" ht="15">
      <c r="A7785" s="190"/>
      <c r="I7785" s="192"/>
    </row>
    <row r="7786" spans="1:9" ht="15">
      <c r="A7786" s="190"/>
      <c r="I7786" s="192"/>
    </row>
    <row r="7787" spans="1:9" ht="15">
      <c r="A7787" s="190"/>
      <c r="I7787" s="192"/>
    </row>
    <row r="7788" spans="1:9" ht="15">
      <c r="A7788" s="190"/>
      <c r="I7788" s="192"/>
    </row>
    <row r="7789" spans="1:9" ht="15">
      <c r="A7789" s="190"/>
      <c r="I7789" s="192"/>
    </row>
    <row r="7790" spans="1:9" ht="15">
      <c r="A7790" s="190"/>
      <c r="I7790" s="192"/>
    </row>
    <row r="7791" spans="1:9" ht="15">
      <c r="A7791" s="190"/>
      <c r="I7791" s="192"/>
    </row>
    <row r="7792" spans="1:9" ht="15">
      <c r="A7792" s="190"/>
      <c r="I7792" s="192"/>
    </row>
    <row r="7793" spans="1:9" ht="15">
      <c r="A7793" s="190"/>
      <c r="I7793" s="192"/>
    </row>
    <row r="7794" spans="1:9" ht="15">
      <c r="A7794" s="190"/>
      <c r="I7794" s="192"/>
    </row>
    <row r="7795" spans="1:9" ht="15">
      <c r="A7795" s="190"/>
      <c r="I7795" s="192"/>
    </row>
    <row r="7796" spans="1:9" ht="15">
      <c r="A7796" s="190"/>
      <c r="I7796" s="192"/>
    </row>
    <row r="7797" spans="1:9" ht="15">
      <c r="A7797" s="190"/>
      <c r="I7797" s="192"/>
    </row>
    <row r="7798" spans="1:9" ht="15">
      <c r="A7798" s="190"/>
      <c r="I7798" s="192"/>
    </row>
    <row r="7799" spans="1:9" ht="15">
      <c r="A7799" s="190"/>
      <c r="I7799" s="192"/>
    </row>
    <row r="7800" spans="1:9" ht="15">
      <c r="A7800" s="190"/>
      <c r="I7800" s="192"/>
    </row>
    <row r="7801" spans="1:9" ht="15">
      <c r="A7801" s="190"/>
      <c r="I7801" s="192"/>
    </row>
    <row r="7802" spans="1:9" ht="15">
      <c r="A7802" s="190"/>
      <c r="I7802" s="192"/>
    </row>
    <row r="7803" spans="1:9" ht="15">
      <c r="A7803" s="190"/>
      <c r="I7803" s="192"/>
    </row>
    <row r="7804" spans="1:9" ht="15">
      <c r="A7804" s="190"/>
      <c r="I7804" s="192"/>
    </row>
    <row r="7805" spans="1:9" ht="15">
      <c r="A7805" s="190"/>
      <c r="I7805" s="192"/>
    </row>
    <row r="7806" spans="1:9" ht="15">
      <c r="A7806" s="190"/>
      <c r="I7806" s="192"/>
    </row>
    <row r="7807" spans="1:9" ht="15">
      <c r="A7807" s="190"/>
      <c r="I7807" s="192"/>
    </row>
    <row r="7808" spans="1:9" ht="15">
      <c r="A7808" s="190"/>
      <c r="I7808" s="192"/>
    </row>
    <row r="7809" spans="1:9" ht="15">
      <c r="A7809" s="190"/>
      <c r="I7809" s="192"/>
    </row>
    <row r="7810" spans="1:9" ht="15">
      <c r="A7810" s="190"/>
      <c r="I7810" s="192"/>
    </row>
    <row r="7811" spans="1:9" ht="15">
      <c r="A7811" s="190"/>
      <c r="I7811" s="192"/>
    </row>
    <row r="7812" spans="1:9" ht="15">
      <c r="A7812" s="190"/>
      <c r="I7812" s="192"/>
    </row>
    <row r="7813" spans="1:9" ht="15">
      <c r="A7813" s="190"/>
      <c r="I7813" s="192"/>
    </row>
    <row r="7814" spans="1:9" ht="15">
      <c r="A7814" s="190"/>
      <c r="I7814" s="192"/>
    </row>
    <row r="7815" spans="1:9" ht="15">
      <c r="A7815" s="190"/>
      <c r="I7815" s="192"/>
    </row>
    <row r="7816" spans="1:9" ht="15">
      <c r="A7816" s="190"/>
      <c r="I7816" s="192"/>
    </row>
    <row r="7817" spans="1:9" ht="15">
      <c r="A7817" s="190"/>
      <c r="I7817" s="192"/>
    </row>
    <row r="7818" spans="1:9" ht="15">
      <c r="A7818" s="190"/>
      <c r="I7818" s="192"/>
    </row>
    <row r="7819" spans="1:9" ht="15">
      <c r="A7819" s="190"/>
      <c r="I7819" s="192"/>
    </row>
    <row r="7820" spans="1:9" ht="15">
      <c r="A7820" s="190"/>
      <c r="I7820" s="192"/>
    </row>
    <row r="7821" spans="1:9" ht="15">
      <c r="A7821" s="190"/>
      <c r="I7821" s="192"/>
    </row>
    <row r="7822" spans="1:9" ht="15">
      <c r="A7822" s="190"/>
      <c r="I7822" s="192"/>
    </row>
    <row r="7823" spans="1:9" ht="15">
      <c r="A7823" s="190"/>
      <c r="I7823" s="192"/>
    </row>
    <row r="7824" spans="1:9" ht="15">
      <c r="A7824" s="190"/>
      <c r="I7824" s="192"/>
    </row>
    <row r="7825" spans="1:9" ht="15">
      <c r="A7825" s="190"/>
      <c r="I7825" s="192"/>
    </row>
    <row r="7826" spans="1:9" ht="15">
      <c r="A7826" s="190"/>
      <c r="I7826" s="192"/>
    </row>
    <row r="7827" spans="1:9" ht="15">
      <c r="A7827" s="190"/>
      <c r="I7827" s="192"/>
    </row>
    <row r="7828" spans="1:9" ht="15">
      <c r="A7828" s="190"/>
      <c r="I7828" s="192"/>
    </row>
    <row r="7829" spans="1:9" ht="15">
      <c r="A7829" s="190"/>
      <c r="I7829" s="192"/>
    </row>
    <row r="7830" spans="1:9" ht="15">
      <c r="A7830" s="190"/>
      <c r="I7830" s="192"/>
    </row>
    <row r="7831" spans="1:9" ht="15">
      <c r="A7831" s="190"/>
      <c r="I7831" s="192"/>
    </row>
    <row r="7832" spans="1:9" ht="15">
      <c r="A7832" s="190"/>
      <c r="I7832" s="192"/>
    </row>
    <row r="7833" spans="1:9" ht="15">
      <c r="A7833" s="190"/>
      <c r="I7833" s="192"/>
    </row>
    <row r="7834" spans="1:9" ht="15">
      <c r="A7834" s="190"/>
      <c r="I7834" s="192"/>
    </row>
    <row r="7835" spans="1:9" ht="15">
      <c r="A7835" s="190"/>
      <c r="I7835" s="192"/>
    </row>
    <row r="7836" spans="1:9" ht="15">
      <c r="A7836" s="190"/>
      <c r="I7836" s="192"/>
    </row>
    <row r="7837" spans="1:9" ht="15">
      <c r="A7837" s="190"/>
      <c r="I7837" s="192"/>
    </row>
    <row r="7838" spans="1:9" ht="15">
      <c r="A7838" s="190"/>
      <c r="I7838" s="192"/>
    </row>
    <row r="7839" spans="1:9" ht="15">
      <c r="A7839" s="190"/>
      <c r="I7839" s="192"/>
    </row>
    <row r="7840" spans="1:9" ht="15">
      <c r="A7840" s="190"/>
      <c r="I7840" s="192"/>
    </row>
    <row r="7841" spans="1:9" ht="15">
      <c r="A7841" s="190"/>
      <c r="I7841" s="192"/>
    </row>
    <row r="7842" spans="1:9" ht="15">
      <c r="A7842" s="190"/>
      <c r="I7842" s="192"/>
    </row>
    <row r="7843" spans="1:9" ht="15">
      <c r="A7843" s="190"/>
      <c r="I7843" s="192"/>
    </row>
    <row r="7844" spans="1:9" ht="15">
      <c r="A7844" s="190"/>
      <c r="I7844" s="192"/>
    </row>
    <row r="7845" spans="1:9" ht="15">
      <c r="A7845" s="190"/>
      <c r="I7845" s="192"/>
    </row>
    <row r="7846" spans="1:9" ht="15">
      <c r="A7846" s="190"/>
      <c r="I7846" s="192"/>
    </row>
    <row r="7847" spans="1:9" ht="15">
      <c r="A7847" s="190"/>
      <c r="I7847" s="192"/>
    </row>
    <row r="7848" spans="1:9" ht="15">
      <c r="A7848" s="190"/>
      <c r="I7848" s="192"/>
    </row>
    <row r="7849" spans="1:9" ht="15">
      <c r="A7849" s="190"/>
      <c r="I7849" s="192"/>
    </row>
    <row r="7850" spans="1:9" ht="15">
      <c r="A7850" s="190"/>
      <c r="I7850" s="192"/>
    </row>
    <row r="7851" spans="1:9" ht="15">
      <c r="A7851" s="190"/>
      <c r="I7851" s="192"/>
    </row>
    <row r="7852" spans="1:9" ht="15">
      <c r="A7852" s="190"/>
      <c r="I7852" s="192"/>
    </row>
    <row r="7853" spans="1:9" ht="15">
      <c r="A7853" s="190"/>
      <c r="I7853" s="192"/>
    </row>
    <row r="7854" spans="1:9" ht="15">
      <c r="A7854" s="190"/>
      <c r="I7854" s="192"/>
    </row>
    <row r="7855" spans="1:9" ht="15">
      <c r="A7855" s="190"/>
      <c r="I7855" s="192"/>
    </row>
    <row r="7856" spans="1:9" ht="15">
      <c r="A7856" s="190"/>
      <c r="I7856" s="192"/>
    </row>
    <row r="7857" spans="1:9" ht="15">
      <c r="A7857" s="190"/>
      <c r="I7857" s="192"/>
    </row>
    <row r="7858" spans="1:9" ht="15">
      <c r="A7858" s="190"/>
      <c r="I7858" s="192"/>
    </row>
    <row r="7859" spans="1:9" ht="15">
      <c r="A7859" s="190"/>
      <c r="I7859" s="192"/>
    </row>
    <row r="7860" spans="1:9" ht="15">
      <c r="A7860" s="190"/>
      <c r="I7860" s="192"/>
    </row>
    <row r="7861" spans="1:9" ht="15">
      <c r="A7861" s="190"/>
      <c r="I7861" s="192"/>
    </row>
    <row r="7862" spans="1:9" ht="15">
      <c r="A7862" s="190"/>
      <c r="I7862" s="192"/>
    </row>
    <row r="7863" spans="1:9" ht="15">
      <c r="A7863" s="190"/>
      <c r="I7863" s="192"/>
    </row>
    <row r="7864" spans="1:9" ht="15">
      <c r="A7864" s="190"/>
      <c r="I7864" s="192"/>
    </row>
    <row r="7865" spans="1:9" ht="15">
      <c r="A7865" s="190"/>
      <c r="I7865" s="192"/>
    </row>
    <row r="7866" spans="1:9" ht="15">
      <c r="A7866" s="190"/>
      <c r="I7866" s="192"/>
    </row>
    <row r="7867" spans="1:9" ht="15">
      <c r="A7867" s="190"/>
      <c r="I7867" s="192"/>
    </row>
    <row r="7868" spans="1:9" ht="15">
      <c r="A7868" s="190"/>
      <c r="I7868" s="192"/>
    </row>
    <row r="7869" spans="1:9" ht="15">
      <c r="A7869" s="190"/>
      <c r="I7869" s="192"/>
    </row>
    <row r="7870" spans="1:9" ht="15">
      <c r="A7870" s="190"/>
      <c r="I7870" s="192"/>
    </row>
    <row r="7871" spans="1:9" ht="15">
      <c r="A7871" s="190"/>
      <c r="I7871" s="192"/>
    </row>
    <row r="7872" spans="1:9" ht="15">
      <c r="A7872" s="190"/>
      <c r="I7872" s="192"/>
    </row>
    <row r="7873" spans="1:9" ht="15">
      <c r="A7873" s="190"/>
      <c r="I7873" s="192"/>
    </row>
    <row r="7874" spans="1:9" ht="15">
      <c r="A7874" s="190"/>
      <c r="I7874" s="192"/>
    </row>
    <row r="7875" spans="1:9" ht="15">
      <c r="A7875" s="190"/>
      <c r="I7875" s="192"/>
    </row>
    <row r="7876" spans="1:9" ht="15">
      <c r="A7876" s="190"/>
      <c r="I7876" s="192"/>
    </row>
    <row r="7877" spans="1:9" ht="15">
      <c r="A7877" s="190"/>
      <c r="I7877" s="192"/>
    </row>
    <row r="7878" spans="1:9" ht="15">
      <c r="A7878" s="190"/>
      <c r="I7878" s="192"/>
    </row>
    <row r="7879" spans="1:9" ht="15">
      <c r="A7879" s="190"/>
      <c r="I7879" s="192"/>
    </row>
    <row r="7880" spans="1:9" ht="15">
      <c r="A7880" s="190"/>
      <c r="I7880" s="192"/>
    </row>
    <row r="7881" spans="1:9" ht="15">
      <c r="A7881" s="190"/>
      <c r="I7881" s="192"/>
    </row>
    <row r="7882" spans="1:9" ht="15">
      <c r="A7882" s="190"/>
      <c r="I7882" s="192"/>
    </row>
    <row r="7883" spans="1:9" ht="15">
      <c r="A7883" s="190"/>
      <c r="I7883" s="192"/>
    </row>
    <row r="7884" spans="1:9" ht="15">
      <c r="A7884" s="190"/>
      <c r="I7884" s="192"/>
    </row>
    <row r="7885" spans="1:9" ht="15">
      <c r="A7885" s="190"/>
      <c r="I7885" s="192"/>
    </row>
    <row r="7886" spans="1:9" ht="15">
      <c r="A7886" s="190"/>
      <c r="I7886" s="192"/>
    </row>
    <row r="7887" spans="1:9" ht="15">
      <c r="A7887" s="190"/>
      <c r="I7887" s="192"/>
    </row>
    <row r="7888" spans="1:9" ht="15">
      <c r="A7888" s="190"/>
      <c r="I7888" s="192"/>
    </row>
    <row r="7889" spans="1:9" ht="15">
      <c r="A7889" s="190"/>
      <c r="I7889" s="192"/>
    </row>
    <row r="7890" spans="1:9" ht="15">
      <c r="A7890" s="190"/>
      <c r="I7890" s="192"/>
    </row>
    <row r="7891" spans="1:9" ht="15">
      <c r="A7891" s="190"/>
      <c r="I7891" s="192"/>
    </row>
    <row r="7892" spans="1:9" ht="15">
      <c r="A7892" s="190"/>
      <c r="I7892" s="192"/>
    </row>
    <row r="7893" spans="1:9" ht="15">
      <c r="A7893" s="190"/>
      <c r="I7893" s="192"/>
    </row>
    <row r="7894" spans="1:9" ht="15">
      <c r="A7894" s="190"/>
      <c r="I7894" s="192"/>
    </row>
    <row r="7895" spans="1:9" ht="15">
      <c r="A7895" s="190"/>
      <c r="I7895" s="192"/>
    </row>
    <row r="7896" spans="1:9" ht="15">
      <c r="A7896" s="190"/>
      <c r="I7896" s="192"/>
    </row>
    <row r="7897" spans="1:9" ht="15">
      <c r="A7897" s="190"/>
      <c r="I7897" s="192"/>
    </row>
    <row r="7898" spans="1:9" ht="15">
      <c r="A7898" s="190"/>
      <c r="I7898" s="192"/>
    </row>
    <row r="7899" spans="1:9" ht="15">
      <c r="A7899" s="190"/>
      <c r="I7899" s="192"/>
    </row>
    <row r="7900" spans="1:9" ht="15">
      <c r="A7900" s="190"/>
      <c r="I7900" s="192"/>
    </row>
    <row r="7901" spans="1:9" ht="15">
      <c r="A7901" s="190"/>
      <c r="I7901" s="192"/>
    </row>
    <row r="7902" spans="1:9" ht="15">
      <c r="A7902" s="190"/>
      <c r="I7902" s="192"/>
    </row>
    <row r="7903" spans="1:9" ht="15">
      <c r="A7903" s="190"/>
      <c r="I7903" s="192"/>
    </row>
    <row r="7904" spans="1:9" ht="15">
      <c r="A7904" s="190"/>
      <c r="I7904" s="192"/>
    </row>
    <row r="7905" spans="1:9" ht="15">
      <c r="A7905" s="190"/>
      <c r="I7905" s="192"/>
    </row>
    <row r="7906" spans="1:9" ht="15">
      <c r="A7906" s="190"/>
      <c r="I7906" s="192"/>
    </row>
    <row r="7907" spans="1:9" ht="15">
      <c r="A7907" s="190"/>
      <c r="I7907" s="192"/>
    </row>
    <row r="7908" spans="1:9" ht="15">
      <c r="A7908" s="190"/>
      <c r="I7908" s="192"/>
    </row>
    <row r="7909" spans="1:9" ht="15">
      <c r="A7909" s="190"/>
      <c r="I7909" s="192"/>
    </row>
    <row r="7910" spans="1:9" ht="15">
      <c r="A7910" s="190"/>
      <c r="I7910" s="192"/>
    </row>
    <row r="7911" spans="1:9" ht="15">
      <c r="A7911" s="190"/>
      <c r="I7911" s="192"/>
    </row>
    <row r="7912" spans="1:9" ht="15">
      <c r="A7912" s="190"/>
      <c r="I7912" s="192"/>
    </row>
    <row r="7913" spans="1:9" ht="15">
      <c r="A7913" s="190"/>
      <c r="I7913" s="192"/>
    </row>
    <row r="7914" spans="1:9" ht="15">
      <c r="A7914" s="190"/>
      <c r="I7914" s="192"/>
    </row>
    <row r="7915" spans="1:9" ht="15">
      <c r="A7915" s="190"/>
      <c r="I7915" s="192"/>
    </row>
    <row r="7916" spans="1:9" ht="15">
      <c r="A7916" s="190"/>
      <c r="I7916" s="192"/>
    </row>
    <row r="7917" spans="1:9" ht="15">
      <c r="A7917" s="190"/>
      <c r="I7917" s="192"/>
    </row>
    <row r="7918" spans="1:9" ht="15">
      <c r="A7918" s="190"/>
      <c r="I7918" s="192"/>
    </row>
    <row r="7919" spans="1:9" ht="15">
      <c r="A7919" s="190"/>
      <c r="I7919" s="192"/>
    </row>
    <row r="7920" spans="1:9" ht="15">
      <c r="A7920" s="190"/>
      <c r="I7920" s="192"/>
    </row>
    <row r="7921" spans="1:9" ht="15">
      <c r="A7921" s="190"/>
      <c r="I7921" s="192"/>
    </row>
    <row r="7922" spans="1:9" ht="15">
      <c r="A7922" s="190"/>
      <c r="I7922" s="192"/>
    </row>
    <row r="7923" spans="1:9" ht="15">
      <c r="A7923" s="190"/>
      <c r="I7923" s="192"/>
    </row>
    <row r="7924" spans="1:9" ht="15">
      <c r="A7924" s="190"/>
      <c r="I7924" s="192"/>
    </row>
    <row r="7925" spans="1:9" ht="15">
      <c r="A7925" s="190"/>
      <c r="I7925" s="192"/>
    </row>
    <row r="7926" spans="1:9" ht="15">
      <c r="A7926" s="190"/>
      <c r="I7926" s="192"/>
    </row>
    <row r="7927" spans="1:9" ht="15">
      <c r="A7927" s="190"/>
      <c r="I7927" s="192"/>
    </row>
    <row r="7928" spans="1:9" ht="15">
      <c r="A7928" s="190"/>
      <c r="I7928" s="192"/>
    </row>
    <row r="7929" spans="1:9" ht="15">
      <c r="A7929" s="190"/>
      <c r="I7929" s="192"/>
    </row>
    <row r="7930" spans="1:9" ht="15">
      <c r="A7930" s="190"/>
      <c r="I7930" s="192"/>
    </row>
    <row r="7931" spans="1:9" ht="15">
      <c r="A7931" s="190"/>
      <c r="I7931" s="192"/>
    </row>
    <row r="7932" spans="1:9" ht="15">
      <c r="A7932" s="190"/>
      <c r="I7932" s="192"/>
    </row>
    <row r="7933" spans="1:9" ht="15">
      <c r="A7933" s="190"/>
      <c r="I7933" s="192"/>
    </row>
    <row r="7934" spans="1:9" ht="15">
      <c r="A7934" s="190"/>
      <c r="I7934" s="192"/>
    </row>
    <row r="7935" spans="1:9" ht="15">
      <c r="A7935" s="190"/>
      <c r="I7935" s="192"/>
    </row>
    <row r="7936" spans="1:9" ht="15">
      <c r="A7936" s="190"/>
      <c r="I7936" s="192"/>
    </row>
    <row r="7937" spans="1:9" ht="15">
      <c r="A7937" s="190"/>
      <c r="I7937" s="192"/>
    </row>
    <row r="7938" spans="1:9" ht="15">
      <c r="A7938" s="190"/>
      <c r="I7938" s="192"/>
    </row>
    <row r="7939" spans="1:9" ht="15">
      <c r="A7939" s="190"/>
      <c r="I7939" s="192"/>
    </row>
    <row r="7940" spans="1:9" ht="15">
      <c r="A7940" s="190"/>
      <c r="I7940" s="192"/>
    </row>
    <row r="7941" spans="1:9" ht="15">
      <c r="A7941" s="190"/>
      <c r="I7941" s="192"/>
    </row>
    <row r="7942" spans="1:9" ht="15">
      <c r="A7942" s="190"/>
      <c r="I7942" s="192"/>
    </row>
    <row r="7943" spans="1:9" ht="15">
      <c r="A7943" s="190"/>
      <c r="I7943" s="192"/>
    </row>
    <row r="7944" spans="1:9" ht="15">
      <c r="A7944" s="190"/>
      <c r="I7944" s="192"/>
    </row>
    <row r="7945" spans="1:9" ht="15">
      <c r="A7945" s="190"/>
      <c r="I7945" s="192"/>
    </row>
    <row r="7946" spans="1:9" ht="15">
      <c r="A7946" s="190"/>
      <c r="I7946" s="192"/>
    </row>
    <row r="7947" spans="1:9" ht="15">
      <c r="A7947" s="190"/>
      <c r="I7947" s="192"/>
    </row>
    <row r="7948" spans="1:9" ht="15">
      <c r="A7948" s="190"/>
      <c r="I7948" s="192"/>
    </row>
    <row r="7949" spans="1:9" ht="15">
      <c r="A7949" s="190"/>
      <c r="I7949" s="192"/>
    </row>
    <row r="7950" spans="1:9" ht="15">
      <c r="A7950" s="190"/>
      <c r="I7950" s="192"/>
    </row>
    <row r="7951" spans="1:9" ht="15">
      <c r="A7951" s="190"/>
      <c r="I7951" s="192"/>
    </row>
    <row r="7952" spans="1:9" ht="15">
      <c r="A7952" s="190"/>
      <c r="I7952" s="192"/>
    </row>
    <row r="7953" spans="1:9" ht="15">
      <c r="A7953" s="190"/>
      <c r="I7953" s="192"/>
    </row>
    <row r="7954" spans="1:9" ht="15">
      <c r="A7954" s="190"/>
      <c r="I7954" s="192"/>
    </row>
    <row r="7955" spans="1:9" ht="15">
      <c r="A7955" s="190"/>
      <c r="I7955" s="192"/>
    </row>
    <row r="7956" spans="1:9" ht="15">
      <c r="A7956" s="190"/>
      <c r="I7956" s="192"/>
    </row>
    <row r="7957" spans="1:9" ht="15">
      <c r="A7957" s="190"/>
      <c r="I7957" s="192"/>
    </row>
    <row r="7958" spans="1:9" ht="15">
      <c r="A7958" s="190"/>
      <c r="I7958" s="192"/>
    </row>
    <row r="7959" spans="1:9" ht="15">
      <c r="A7959" s="190"/>
      <c r="I7959" s="192"/>
    </row>
    <row r="7960" spans="1:9" ht="15">
      <c r="A7960" s="190"/>
      <c r="I7960" s="192"/>
    </row>
    <row r="7961" spans="1:9" ht="15">
      <c r="A7961" s="190"/>
      <c r="I7961" s="192"/>
    </row>
    <row r="7962" spans="1:9" ht="15">
      <c r="A7962" s="190"/>
      <c r="I7962" s="192"/>
    </row>
    <row r="7963" spans="1:9" ht="15">
      <c r="A7963" s="190"/>
      <c r="I7963" s="192"/>
    </row>
    <row r="7964" spans="1:9" ht="15">
      <c r="A7964" s="190"/>
      <c r="I7964" s="192"/>
    </row>
    <row r="7965" spans="1:9" ht="15">
      <c r="A7965" s="190"/>
      <c r="I7965" s="192"/>
    </row>
    <row r="7966" spans="1:9" ht="15">
      <c r="A7966" s="190"/>
      <c r="I7966" s="192"/>
    </row>
    <row r="7967" spans="1:9" ht="15">
      <c r="A7967" s="190"/>
      <c r="I7967" s="192"/>
    </row>
    <row r="7968" spans="1:9" ht="15">
      <c r="A7968" s="190"/>
      <c r="I7968" s="192"/>
    </row>
    <row r="7969" spans="1:9" ht="15">
      <c r="A7969" s="190"/>
      <c r="I7969" s="192"/>
    </row>
    <row r="7970" spans="1:9" ht="15">
      <c r="A7970" s="190"/>
      <c r="I7970" s="192"/>
    </row>
    <row r="7971" spans="1:9" ht="15">
      <c r="A7971" s="190"/>
      <c r="I7971" s="192"/>
    </row>
    <row r="7972" spans="1:9" ht="15">
      <c r="A7972" s="190"/>
      <c r="I7972" s="192"/>
    </row>
    <row r="7973" spans="1:9" ht="15">
      <c r="A7973" s="190"/>
      <c r="I7973" s="192"/>
    </row>
    <row r="7974" spans="1:9" ht="15">
      <c r="A7974" s="190"/>
      <c r="I7974" s="192"/>
    </row>
    <row r="7975" spans="1:9" ht="15">
      <c r="A7975" s="190"/>
      <c r="I7975" s="192"/>
    </row>
    <row r="7976" spans="1:9" ht="15">
      <c r="A7976" s="190"/>
      <c r="I7976" s="192"/>
    </row>
    <row r="7977" spans="1:9" ht="15">
      <c r="A7977" s="190"/>
      <c r="I7977" s="192"/>
    </row>
    <row r="7978" spans="1:9" ht="15">
      <c r="A7978" s="190"/>
      <c r="I7978" s="192"/>
    </row>
    <row r="7979" spans="1:9" ht="15">
      <c r="A7979" s="190"/>
      <c r="I7979" s="192"/>
    </row>
    <row r="7980" spans="1:9" ht="15">
      <c r="A7980" s="190"/>
      <c r="I7980" s="192"/>
    </row>
    <row r="7981" spans="1:9" ht="15">
      <c r="A7981" s="190"/>
      <c r="I7981" s="192"/>
    </row>
    <row r="7982" spans="1:9" ht="15">
      <c r="A7982" s="190"/>
      <c r="I7982" s="192"/>
    </row>
    <row r="7983" spans="1:9" ht="15">
      <c r="A7983" s="190"/>
      <c r="I7983" s="192"/>
    </row>
    <row r="7984" spans="1:9" ht="15">
      <c r="A7984" s="190"/>
      <c r="I7984" s="192"/>
    </row>
    <row r="7985" spans="1:9" ht="15">
      <c r="A7985" s="190"/>
      <c r="I7985" s="192"/>
    </row>
    <row r="7986" spans="1:9" ht="15">
      <c r="A7986" s="190"/>
      <c r="I7986" s="192"/>
    </row>
    <row r="7987" spans="1:9" ht="15">
      <c r="A7987" s="190"/>
      <c r="I7987" s="192"/>
    </row>
    <row r="7988" spans="1:9" ht="15">
      <c r="A7988" s="190"/>
      <c r="I7988" s="192"/>
    </row>
    <row r="7989" spans="1:9" ht="15">
      <c r="A7989" s="190"/>
      <c r="I7989" s="192"/>
    </row>
    <row r="7990" spans="1:9" ht="15">
      <c r="A7990" s="190"/>
      <c r="I7990" s="192"/>
    </row>
    <row r="7991" spans="1:9" ht="15">
      <c r="A7991" s="190"/>
      <c r="I7991" s="192"/>
    </row>
    <row r="7992" spans="1:9" ht="15">
      <c r="A7992" s="190"/>
      <c r="I7992" s="192"/>
    </row>
    <row r="7993" spans="1:9" ht="15">
      <c r="A7993" s="190"/>
      <c r="I7993" s="192"/>
    </row>
    <row r="7994" spans="1:9" ht="15">
      <c r="A7994" s="190"/>
      <c r="I7994" s="192"/>
    </row>
    <row r="7995" spans="1:9" ht="15">
      <c r="A7995" s="190"/>
      <c r="I7995" s="192"/>
    </row>
    <row r="7996" spans="1:9" ht="15">
      <c r="A7996" s="190"/>
      <c r="I7996" s="192"/>
    </row>
    <row r="7997" spans="1:9" ht="15">
      <c r="A7997" s="190"/>
      <c r="I7997" s="192"/>
    </row>
    <row r="7998" spans="1:9" ht="15">
      <c r="A7998" s="190"/>
      <c r="I7998" s="192"/>
    </row>
    <row r="7999" spans="1:9" ht="15">
      <c r="A7999" s="190"/>
      <c r="I7999" s="192"/>
    </row>
    <row r="8000" spans="1:9" ht="15">
      <c r="A8000" s="190"/>
      <c r="I8000" s="192"/>
    </row>
    <row r="8001" spans="1:9" ht="15">
      <c r="A8001" s="190"/>
      <c r="I8001" s="192"/>
    </row>
    <row r="8002" spans="1:9" ht="15">
      <c r="A8002" s="190"/>
      <c r="I8002" s="192"/>
    </row>
    <row r="8003" spans="1:9" ht="15">
      <c r="A8003" s="190"/>
      <c r="I8003" s="192"/>
    </row>
    <row r="8004" spans="1:9" ht="15">
      <c r="A8004" s="190"/>
      <c r="I8004" s="192"/>
    </row>
    <row r="8005" spans="1:9" ht="15">
      <c r="A8005" s="190"/>
      <c r="I8005" s="192"/>
    </row>
    <row r="8006" spans="1:9" ht="15">
      <c r="A8006" s="190"/>
      <c r="I8006" s="192"/>
    </row>
    <row r="8007" spans="1:9" ht="15">
      <c r="A8007" s="190"/>
      <c r="I8007" s="192"/>
    </row>
    <row r="8008" spans="1:9" ht="15">
      <c r="A8008" s="190"/>
      <c r="I8008" s="192"/>
    </row>
    <row r="8009" spans="1:9" ht="15">
      <c r="A8009" s="190"/>
      <c r="I8009" s="192"/>
    </row>
    <row r="8010" spans="1:9" ht="15">
      <c r="A8010" s="190"/>
      <c r="I8010" s="192"/>
    </row>
    <row r="8011" spans="1:9" ht="15">
      <c r="A8011" s="190"/>
      <c r="I8011" s="192"/>
    </row>
    <row r="8012" spans="1:9" ht="15">
      <c r="A8012" s="190"/>
      <c r="I8012" s="192"/>
    </row>
    <row r="8013" spans="1:9" ht="15">
      <c r="A8013" s="190"/>
      <c r="I8013" s="192"/>
    </row>
    <row r="8014" spans="1:9" ht="15">
      <c r="A8014" s="190"/>
      <c r="I8014" s="192"/>
    </row>
    <row r="8015" spans="1:9" ht="15">
      <c r="A8015" s="190"/>
      <c r="I8015" s="192"/>
    </row>
    <row r="8016" spans="1:9" ht="15">
      <c r="A8016" s="190"/>
      <c r="I8016" s="192"/>
    </row>
    <row r="8017" spans="1:9" ht="15">
      <c r="A8017" s="190"/>
      <c r="I8017" s="192"/>
    </row>
    <row r="8018" spans="1:9" ht="15">
      <c r="A8018" s="190"/>
      <c r="I8018" s="192"/>
    </row>
    <row r="8019" spans="1:9" ht="15">
      <c r="A8019" s="190"/>
      <c r="I8019" s="192"/>
    </row>
    <row r="8020" spans="1:9" ht="15">
      <c r="A8020" s="190"/>
      <c r="I8020" s="192"/>
    </row>
    <row r="8021" spans="1:9" ht="15">
      <c r="A8021" s="190"/>
      <c r="I8021" s="192"/>
    </row>
    <row r="8022" spans="1:9" ht="15">
      <c r="A8022" s="190"/>
      <c r="I8022" s="192"/>
    </row>
    <row r="8023" spans="1:9" ht="15">
      <c r="A8023" s="190"/>
      <c r="I8023" s="192"/>
    </row>
    <row r="8024" spans="1:9" ht="15">
      <c r="A8024" s="190"/>
      <c r="I8024" s="192"/>
    </row>
    <row r="8025" spans="1:9" ht="15">
      <c r="A8025" s="190"/>
      <c r="I8025" s="192"/>
    </row>
    <row r="8026" spans="1:9" ht="15">
      <c r="A8026" s="190"/>
      <c r="I8026" s="192"/>
    </row>
    <row r="8027" spans="1:9" ht="15">
      <c r="A8027" s="190"/>
      <c r="I8027" s="192"/>
    </row>
    <row r="8028" spans="1:9" ht="15">
      <c r="A8028" s="190"/>
      <c r="I8028" s="192"/>
    </row>
    <row r="8029" spans="1:9" ht="15">
      <c r="A8029" s="190"/>
      <c r="I8029" s="192"/>
    </row>
    <row r="8030" spans="1:9" ht="15">
      <c r="A8030" s="190"/>
      <c r="I8030" s="192"/>
    </row>
    <row r="8031" spans="1:9" ht="15">
      <c r="A8031" s="190"/>
      <c r="I8031" s="192"/>
    </row>
    <row r="8032" spans="1:9" ht="15">
      <c r="A8032" s="190"/>
      <c r="I8032" s="192"/>
    </row>
    <row r="8033" spans="1:9" ht="15">
      <c r="A8033" s="190"/>
      <c r="I8033" s="192"/>
    </row>
    <row r="8034" spans="1:9" ht="15">
      <c r="A8034" s="190"/>
      <c r="I8034" s="192"/>
    </row>
    <row r="8035" spans="1:9" ht="15">
      <c r="A8035" s="190"/>
      <c r="I8035" s="192"/>
    </row>
    <row r="8036" spans="1:9" ht="15">
      <c r="A8036" s="190"/>
      <c r="I8036" s="192"/>
    </row>
    <row r="8037" spans="1:9" ht="15">
      <c r="A8037" s="190"/>
      <c r="I8037" s="192"/>
    </row>
    <row r="8038" spans="1:9" ht="15">
      <c r="A8038" s="190"/>
      <c r="I8038" s="192"/>
    </row>
    <row r="8039" spans="1:9" ht="15">
      <c r="A8039" s="190"/>
      <c r="I8039" s="192"/>
    </row>
    <row r="8040" spans="1:9" ht="15">
      <c r="A8040" s="190"/>
      <c r="I8040" s="192"/>
    </row>
    <row r="8041" spans="1:9" ht="15">
      <c r="A8041" s="190"/>
      <c r="I8041" s="192"/>
    </row>
    <row r="8042" spans="1:9" ht="15">
      <c r="A8042" s="190"/>
      <c r="I8042" s="192"/>
    </row>
    <row r="8043" spans="1:9" ht="15">
      <c r="A8043" s="190"/>
      <c r="I8043" s="192"/>
    </row>
    <row r="8044" spans="1:9" ht="15">
      <c r="A8044" s="190"/>
      <c r="I8044" s="192"/>
    </row>
    <row r="8045" spans="1:9" ht="15">
      <c r="A8045" s="190"/>
      <c r="I8045" s="192"/>
    </row>
    <row r="8046" spans="1:9" ht="15">
      <c r="A8046" s="190"/>
      <c r="I8046" s="192"/>
    </row>
    <row r="8047" spans="1:9" ht="15">
      <c r="A8047" s="190"/>
      <c r="I8047" s="192"/>
    </row>
    <row r="8048" spans="1:9" ht="15">
      <c r="A8048" s="190"/>
      <c r="I8048" s="192"/>
    </row>
    <row r="8049" spans="1:9" ht="15">
      <c r="A8049" s="190"/>
      <c r="I8049" s="192"/>
    </row>
    <row r="8050" spans="1:9" ht="15">
      <c r="A8050" s="190"/>
      <c r="I8050" s="192"/>
    </row>
    <row r="8051" spans="1:9" ht="15">
      <c r="A8051" s="190"/>
      <c r="I8051" s="192"/>
    </row>
    <row r="8052" spans="1:9" ht="15">
      <c r="A8052" s="190"/>
      <c r="I8052" s="192"/>
    </row>
    <row r="8053" spans="1:9" ht="15">
      <c r="A8053" s="190"/>
      <c r="I8053" s="192"/>
    </row>
    <row r="8054" spans="1:9" ht="15">
      <c r="A8054" s="190"/>
      <c r="I8054" s="192"/>
    </row>
    <row r="8055" spans="1:9" ht="15">
      <c r="A8055" s="190"/>
      <c r="I8055" s="192"/>
    </row>
    <row r="8056" spans="1:9" ht="15">
      <c r="A8056" s="190"/>
      <c r="I8056" s="192"/>
    </row>
    <row r="8057" spans="1:9" ht="15">
      <c r="A8057" s="190"/>
      <c r="I8057" s="192"/>
    </row>
    <row r="8058" spans="1:9" ht="15">
      <c r="A8058" s="190"/>
      <c r="I8058" s="192"/>
    </row>
    <row r="8059" spans="1:9" ht="15">
      <c r="A8059" s="190"/>
      <c r="I8059" s="192"/>
    </row>
    <row r="8060" spans="1:9" ht="15">
      <c r="A8060" s="190"/>
      <c r="I8060" s="192"/>
    </row>
    <row r="8061" spans="1:9" ht="15">
      <c r="A8061" s="190"/>
      <c r="I8061" s="192"/>
    </row>
    <row r="8062" spans="1:9" ht="15">
      <c r="A8062" s="190"/>
      <c r="I8062" s="192"/>
    </row>
    <row r="8063" spans="1:9" ht="15">
      <c r="A8063" s="190"/>
      <c r="I8063" s="192"/>
    </row>
    <row r="8064" spans="1:9" ht="15">
      <c r="A8064" s="190"/>
      <c r="I8064" s="192"/>
    </row>
    <row r="8065" spans="1:9" ht="15">
      <c r="A8065" s="190"/>
      <c r="I8065" s="192"/>
    </row>
    <row r="8066" spans="1:9" ht="15">
      <c r="A8066" s="190"/>
      <c r="I8066" s="192"/>
    </row>
    <row r="8067" spans="1:9" ht="15">
      <c r="A8067" s="190"/>
      <c r="I8067" s="192"/>
    </row>
    <row r="8068" spans="1:9" ht="15">
      <c r="A8068" s="190"/>
      <c r="I8068" s="192"/>
    </row>
    <row r="8069" spans="1:9" ht="15">
      <c r="A8069" s="190"/>
      <c r="I8069" s="192"/>
    </row>
    <row r="8070" spans="1:9" ht="15">
      <c r="A8070" s="190"/>
      <c r="I8070" s="192"/>
    </row>
    <row r="8071" spans="1:9" ht="15">
      <c r="A8071" s="190"/>
      <c r="I8071" s="192"/>
    </row>
    <row r="8072" spans="1:9" ht="15">
      <c r="A8072" s="190"/>
      <c r="I8072" s="192"/>
    </row>
    <row r="8073" spans="1:9" ht="15">
      <c r="A8073" s="190"/>
      <c r="I8073" s="192"/>
    </row>
    <row r="8074" spans="1:9" ht="15">
      <c r="A8074" s="190"/>
      <c r="I8074" s="192"/>
    </row>
    <row r="8075" spans="1:9" ht="15">
      <c r="A8075" s="190"/>
      <c r="I8075" s="192"/>
    </row>
    <row r="8076" spans="1:9" ht="15">
      <c r="A8076" s="190"/>
      <c r="I8076" s="192"/>
    </row>
    <row r="8077" spans="1:9" ht="15">
      <c r="A8077" s="190"/>
      <c r="I8077" s="192"/>
    </row>
    <row r="8078" spans="1:9" ht="15">
      <c r="A8078" s="190"/>
      <c r="I8078" s="192"/>
    </row>
    <row r="8079" spans="1:9" ht="15">
      <c r="A8079" s="190"/>
      <c r="I8079" s="192"/>
    </row>
    <row r="8080" spans="1:9" ht="15">
      <c r="A8080" s="190"/>
      <c r="I8080" s="192"/>
    </row>
    <row r="8081" spans="1:9" ht="15">
      <c r="A8081" s="190"/>
      <c r="I8081" s="192"/>
    </row>
    <row r="8082" spans="1:9" ht="15">
      <c r="A8082" s="190"/>
      <c r="I8082" s="192"/>
    </row>
    <row r="8083" spans="1:9" ht="15">
      <c r="A8083" s="190"/>
      <c r="I8083" s="192"/>
    </row>
    <row r="8084" spans="1:9" ht="15">
      <c r="A8084" s="190"/>
      <c r="I8084" s="192"/>
    </row>
    <row r="8085" spans="1:9" ht="15">
      <c r="A8085" s="190"/>
      <c r="I8085" s="192"/>
    </row>
    <row r="8086" spans="1:9" ht="15">
      <c r="A8086" s="190"/>
      <c r="I8086" s="192"/>
    </row>
    <row r="8087" spans="1:9" ht="15">
      <c r="A8087" s="190"/>
      <c r="I8087" s="192"/>
    </row>
    <row r="8088" spans="1:9" ht="15">
      <c r="A8088" s="190"/>
      <c r="I8088" s="192"/>
    </row>
    <row r="8089" spans="1:9" ht="15">
      <c r="A8089" s="190"/>
      <c r="I8089" s="192"/>
    </row>
    <row r="8090" spans="1:9" ht="15">
      <c r="A8090" s="190"/>
      <c r="I8090" s="192"/>
    </row>
    <row r="8091" spans="1:9" ht="15">
      <c r="A8091" s="190"/>
      <c r="I8091" s="192"/>
    </row>
    <row r="8092" spans="1:9" ht="15">
      <c r="A8092" s="190"/>
      <c r="I8092" s="192"/>
    </row>
    <row r="8093" spans="1:9" ht="15">
      <c r="A8093" s="190"/>
      <c r="I8093" s="192"/>
    </row>
    <row r="8094" spans="1:9" ht="15">
      <c r="A8094" s="190"/>
      <c r="I8094" s="192"/>
    </row>
    <row r="8095" spans="1:9" ht="15">
      <c r="A8095" s="190"/>
      <c r="I8095" s="192"/>
    </row>
    <row r="8096" spans="1:9" ht="15">
      <c r="A8096" s="190"/>
      <c r="I8096" s="192"/>
    </row>
    <row r="8097" spans="1:9" ht="15">
      <c r="A8097" s="190"/>
      <c r="I8097" s="192"/>
    </row>
    <row r="8098" spans="1:9" ht="15">
      <c r="A8098" s="190"/>
      <c r="I8098" s="192"/>
    </row>
    <row r="8099" spans="1:9" ht="15">
      <c r="A8099" s="190"/>
      <c r="I8099" s="192"/>
    </row>
    <row r="8100" spans="1:9" ht="15">
      <c r="A8100" s="190"/>
      <c r="I8100" s="192"/>
    </row>
    <row r="8101" spans="1:9" ht="15">
      <c r="A8101" s="190"/>
      <c r="I8101" s="192"/>
    </row>
    <row r="8102" spans="1:9" ht="15">
      <c r="A8102" s="190"/>
      <c r="I8102" s="192"/>
    </row>
    <row r="8103" spans="1:9" ht="15">
      <c r="A8103" s="190"/>
      <c r="I8103" s="192"/>
    </row>
    <row r="8104" spans="1:9" ht="15">
      <c r="A8104" s="190"/>
      <c r="I8104" s="192"/>
    </row>
    <row r="8105" spans="1:9" ht="15">
      <c r="A8105" s="190"/>
      <c r="I8105" s="192"/>
    </row>
    <row r="8106" spans="1:9" ht="15">
      <c r="A8106" s="190"/>
      <c r="I8106" s="192"/>
    </row>
    <row r="8107" spans="1:9" ht="15">
      <c r="A8107" s="190"/>
      <c r="I8107" s="192"/>
    </row>
    <row r="8108" spans="1:9" ht="15">
      <c r="A8108" s="190"/>
      <c r="I8108" s="192"/>
    </row>
    <row r="8109" spans="1:9" ht="15">
      <c r="A8109" s="190"/>
      <c r="I8109" s="192"/>
    </row>
    <row r="8110" spans="1:9" ht="15">
      <c r="A8110" s="190"/>
      <c r="I8110" s="192"/>
    </row>
    <row r="8111" spans="1:9" ht="15">
      <c r="A8111" s="190"/>
      <c r="I8111" s="192"/>
    </row>
    <row r="8112" spans="1:9" ht="15">
      <c r="A8112" s="190"/>
      <c r="I8112" s="192"/>
    </row>
    <row r="8113" spans="1:9" ht="15">
      <c r="A8113" s="190"/>
      <c r="I8113" s="192"/>
    </row>
    <row r="8114" spans="1:9" ht="15">
      <c r="A8114" s="190"/>
      <c r="I8114" s="192"/>
    </row>
    <row r="8115" spans="1:9" ht="15">
      <c r="A8115" s="190"/>
      <c r="I8115" s="192"/>
    </row>
    <row r="8116" spans="1:9" ht="15">
      <c r="A8116" s="190"/>
      <c r="I8116" s="192"/>
    </row>
    <row r="8117" spans="1:9" ht="15">
      <c r="A8117" s="190"/>
      <c r="I8117" s="192"/>
    </row>
    <row r="8118" spans="1:9" ht="15">
      <c r="A8118" s="190"/>
      <c r="I8118" s="192"/>
    </row>
    <row r="8119" spans="1:9" ht="15">
      <c r="A8119" s="190"/>
      <c r="I8119" s="192"/>
    </row>
    <row r="8120" spans="1:9" ht="15">
      <c r="A8120" s="190"/>
      <c r="I8120" s="192"/>
    </row>
    <row r="8121" spans="1:9" ht="15">
      <c r="A8121" s="190"/>
      <c r="I8121" s="192"/>
    </row>
    <row r="8122" spans="1:9" ht="15">
      <c r="A8122" s="190"/>
      <c r="I8122" s="192"/>
    </row>
    <row r="8123" spans="1:9" ht="15">
      <c r="A8123" s="190"/>
      <c r="I8123" s="192"/>
    </row>
    <row r="8124" spans="1:9" ht="15">
      <c r="A8124" s="190"/>
      <c r="I8124" s="192"/>
    </row>
    <row r="8125" spans="1:9" ht="15">
      <c r="A8125" s="190"/>
      <c r="I8125" s="192"/>
    </row>
    <row r="8126" spans="1:9" ht="15">
      <c r="A8126" s="190"/>
      <c r="I8126" s="192"/>
    </row>
    <row r="8127" spans="1:9" ht="15">
      <c r="A8127" s="190"/>
      <c r="I8127" s="192"/>
    </row>
    <row r="8128" spans="1:9" ht="15">
      <c r="A8128" s="190"/>
      <c r="I8128" s="192"/>
    </row>
    <row r="8129" spans="1:9" ht="15">
      <c r="A8129" s="190"/>
      <c r="I8129" s="192"/>
    </row>
    <row r="8130" spans="1:9" ht="15">
      <c r="A8130" s="190"/>
      <c r="I8130" s="192"/>
    </row>
    <row r="8131" spans="1:9" ht="15">
      <c r="A8131" s="190"/>
      <c r="I8131" s="192"/>
    </row>
    <row r="8132" spans="1:9" ht="15">
      <c r="A8132" s="190"/>
      <c r="I8132" s="192"/>
    </row>
    <row r="8133" spans="1:9" ht="15">
      <c r="A8133" s="190"/>
      <c r="I8133" s="192"/>
    </row>
    <row r="8134" spans="1:9" ht="15">
      <c r="A8134" s="190"/>
      <c r="I8134" s="192"/>
    </row>
    <row r="8135" spans="1:9" ht="15">
      <c r="A8135" s="190"/>
      <c r="I8135" s="192"/>
    </row>
    <row r="8136" spans="1:9" ht="15">
      <c r="A8136" s="190"/>
      <c r="I8136" s="192"/>
    </row>
    <row r="8137" spans="1:9" ht="15">
      <c r="A8137" s="190"/>
      <c r="I8137" s="192"/>
    </row>
    <row r="8138" spans="1:9" ht="15">
      <c r="A8138" s="190"/>
      <c r="I8138" s="192"/>
    </row>
    <row r="8139" spans="1:9" ht="15">
      <c r="A8139" s="190"/>
      <c r="I8139" s="192"/>
    </row>
    <row r="8140" spans="1:9" ht="15">
      <c r="A8140" s="190"/>
      <c r="I8140" s="192"/>
    </row>
    <row r="8141" spans="1:9" ht="15">
      <c r="A8141" s="190"/>
      <c r="I8141" s="192"/>
    </row>
    <row r="8142" spans="1:9" ht="15">
      <c r="A8142" s="190"/>
      <c r="I8142" s="192"/>
    </row>
    <row r="8143" spans="1:9" ht="15">
      <c r="A8143" s="190"/>
      <c r="I8143" s="192"/>
    </row>
    <row r="8144" spans="1:9" ht="15">
      <c r="A8144" s="190"/>
      <c r="I8144" s="192"/>
    </row>
    <row r="8145" spans="1:9" ht="15">
      <c r="A8145" s="190"/>
      <c r="I8145" s="192"/>
    </row>
    <row r="8146" spans="1:9" ht="15">
      <c r="A8146" s="190"/>
      <c r="I8146" s="192"/>
    </row>
    <row r="8147" spans="1:9" ht="15">
      <c r="A8147" s="190"/>
      <c r="I8147" s="192"/>
    </row>
    <row r="8148" spans="1:9" ht="15">
      <c r="A8148" s="190"/>
      <c r="I8148" s="192"/>
    </row>
    <row r="8149" spans="1:9" ht="15">
      <c r="A8149" s="190"/>
      <c r="I8149" s="192"/>
    </row>
    <row r="8150" spans="1:9" ht="15">
      <c r="A8150" s="190"/>
      <c r="I8150" s="192"/>
    </row>
    <row r="8151" spans="1:9" ht="15">
      <c r="A8151" s="190"/>
      <c r="I8151" s="192"/>
    </row>
    <row r="8152" spans="1:9" ht="15">
      <c r="A8152" s="190"/>
      <c r="I8152" s="192"/>
    </row>
    <row r="8153" spans="1:9" ht="15">
      <c r="A8153" s="190"/>
      <c r="I8153" s="192"/>
    </row>
    <row r="8154" spans="1:9" ht="15">
      <c r="A8154" s="190"/>
      <c r="I8154" s="192"/>
    </row>
    <row r="8155" spans="1:9" ht="15">
      <c r="A8155" s="190"/>
      <c r="I8155" s="192"/>
    </row>
    <row r="8156" spans="1:9" ht="15">
      <c r="A8156" s="190"/>
      <c r="I8156" s="192"/>
    </row>
    <row r="8157" spans="1:9" ht="15">
      <c r="A8157" s="190"/>
      <c r="I8157" s="192"/>
    </row>
    <row r="8158" spans="1:9" ht="15">
      <c r="A8158" s="190"/>
      <c r="I8158" s="192"/>
    </row>
    <row r="8159" spans="1:9" ht="15">
      <c r="A8159" s="190"/>
      <c r="I8159" s="192"/>
    </row>
    <row r="8160" spans="1:9" ht="15">
      <c r="A8160" s="190"/>
      <c r="I8160" s="192"/>
    </row>
    <row r="8161" spans="1:9" ht="15">
      <c r="A8161" s="190"/>
      <c r="I8161" s="192"/>
    </row>
    <row r="8162" spans="1:9" ht="15">
      <c r="A8162" s="190"/>
      <c r="I8162" s="192"/>
    </row>
    <row r="8163" spans="1:9" ht="15">
      <c r="A8163" s="190"/>
      <c r="I8163" s="192"/>
    </row>
    <row r="8164" spans="1:9" ht="15">
      <c r="A8164" s="190"/>
      <c r="I8164" s="192"/>
    </row>
    <row r="8165" spans="1:9" ht="15">
      <c r="A8165" s="190"/>
      <c r="I8165" s="192"/>
    </row>
    <row r="8166" spans="1:9" ht="15">
      <c r="A8166" s="190"/>
      <c r="I8166" s="192"/>
    </row>
    <row r="8167" spans="1:9" ht="15">
      <c r="A8167" s="190"/>
      <c r="I8167" s="192"/>
    </row>
    <row r="8168" spans="1:9" ht="15">
      <c r="A8168" s="190"/>
      <c r="I8168" s="192"/>
    </row>
    <row r="8169" spans="1:9" ht="15">
      <c r="A8169" s="190"/>
      <c r="I8169" s="192"/>
    </row>
    <row r="8170" spans="1:9" ht="15">
      <c r="A8170" s="190"/>
      <c r="I8170" s="192"/>
    </row>
    <row r="8171" spans="1:9" ht="15">
      <c r="A8171" s="190"/>
      <c r="I8171" s="192"/>
    </row>
    <row r="8172" spans="1:9" ht="15">
      <c r="A8172" s="190"/>
      <c r="I8172" s="192"/>
    </row>
    <row r="8173" spans="1:9" ht="15">
      <c r="A8173" s="190"/>
      <c r="I8173" s="192"/>
    </row>
    <row r="8174" spans="1:9" ht="15">
      <c r="A8174" s="190"/>
      <c r="I8174" s="192"/>
    </row>
    <row r="8175" spans="1:9" ht="15">
      <c r="A8175" s="190"/>
      <c r="I8175" s="192"/>
    </row>
    <row r="8176" spans="1:9" ht="15">
      <c r="A8176" s="190"/>
      <c r="I8176" s="192"/>
    </row>
    <row r="8177" spans="1:9" ht="15">
      <c r="A8177" s="190"/>
      <c r="I8177" s="192"/>
    </row>
    <row r="8178" spans="1:9" ht="15">
      <c r="A8178" s="190"/>
      <c r="I8178" s="192"/>
    </row>
    <row r="8179" spans="1:9" ht="15">
      <c r="A8179" s="190"/>
      <c r="I8179" s="192"/>
    </row>
    <row r="8180" spans="1:9" ht="15">
      <c r="A8180" s="190"/>
      <c r="I8180" s="192"/>
    </row>
    <row r="8181" spans="1:9" ht="15">
      <c r="A8181" s="190"/>
      <c r="I8181" s="192"/>
    </row>
    <row r="8182" spans="1:9" ht="15">
      <c r="A8182" s="190"/>
      <c r="I8182" s="192"/>
    </row>
    <row r="8183" spans="1:9" ht="15">
      <c r="A8183" s="190"/>
      <c r="I8183" s="192"/>
    </row>
    <row r="8184" spans="1:9" ht="15">
      <c r="A8184" s="190"/>
      <c r="I8184" s="192"/>
    </row>
    <row r="8185" spans="1:9" ht="15">
      <c r="A8185" s="190"/>
      <c r="I8185" s="192"/>
    </row>
    <row r="8186" spans="1:9" ht="15">
      <c r="A8186" s="190"/>
      <c r="I8186" s="192"/>
    </row>
    <row r="8187" spans="1:9" ht="15">
      <c r="A8187" s="190"/>
      <c r="I8187" s="192"/>
    </row>
    <row r="8188" spans="1:9" ht="15">
      <c r="A8188" s="190"/>
      <c r="I8188" s="192"/>
    </row>
    <row r="8189" spans="1:9" ht="15">
      <c r="A8189" s="190"/>
      <c r="I8189" s="192"/>
    </row>
    <row r="8190" spans="1:9" ht="15">
      <c r="A8190" s="190"/>
      <c r="I8190" s="192"/>
    </row>
    <row r="8191" spans="1:9" ht="15">
      <c r="A8191" s="190"/>
      <c r="I8191" s="192"/>
    </row>
    <row r="8192" spans="1:9" ht="15">
      <c r="A8192" s="190"/>
      <c r="I8192" s="192"/>
    </row>
    <row r="8193" spans="1:9" ht="15">
      <c r="A8193" s="190"/>
      <c r="I8193" s="192"/>
    </row>
    <row r="8194" spans="1:9" ht="15">
      <c r="A8194" s="190"/>
      <c r="I8194" s="192"/>
    </row>
    <row r="8195" spans="1:9" ht="15">
      <c r="A8195" s="190"/>
      <c r="I8195" s="192"/>
    </row>
    <row r="8196" spans="1:9" ht="15">
      <c r="A8196" s="190"/>
      <c r="I8196" s="192"/>
    </row>
    <row r="8197" spans="1:9" ht="15">
      <c r="A8197" s="190"/>
      <c r="I8197" s="192"/>
    </row>
    <row r="8198" spans="1:9" ht="15">
      <c r="A8198" s="190"/>
      <c r="I8198" s="192"/>
    </row>
    <row r="8199" spans="1:9" ht="15">
      <c r="A8199" s="190"/>
      <c r="I8199" s="192"/>
    </row>
    <row r="8200" spans="1:9" ht="15">
      <c r="A8200" s="190"/>
      <c r="I8200" s="192"/>
    </row>
    <row r="8201" spans="1:9" ht="15">
      <c r="A8201" s="190"/>
      <c r="I8201" s="192"/>
    </row>
    <row r="8202" spans="1:9" ht="15">
      <c r="A8202" s="190"/>
      <c r="I8202" s="192"/>
    </row>
    <row r="8203" spans="1:9" ht="15">
      <c r="A8203" s="190"/>
      <c r="I8203" s="192"/>
    </row>
    <row r="8204" spans="1:9" ht="15">
      <c r="A8204" s="190"/>
      <c r="I8204" s="192"/>
    </row>
    <row r="8205" spans="1:9" ht="15">
      <c r="A8205" s="190"/>
      <c r="I8205" s="192"/>
    </row>
    <row r="8206" spans="1:9" ht="15">
      <c r="A8206" s="190"/>
      <c r="I8206" s="192"/>
    </row>
    <row r="8207" spans="1:9" ht="15">
      <c r="A8207" s="190"/>
      <c r="I8207" s="192"/>
    </row>
    <row r="8208" spans="1:9" ht="15">
      <c r="A8208" s="190"/>
      <c r="I8208" s="192"/>
    </row>
    <row r="8209" spans="1:9" ht="15">
      <c r="A8209" s="190"/>
      <c r="I8209" s="192"/>
    </row>
    <row r="8210" spans="1:9" ht="15">
      <c r="A8210" s="190"/>
      <c r="I8210" s="192"/>
    </row>
    <row r="8211" spans="1:9" ht="15">
      <c r="A8211" s="190"/>
      <c r="I8211" s="192"/>
    </row>
    <row r="8212" spans="1:9" ht="15">
      <c r="A8212" s="190"/>
      <c r="I8212" s="192"/>
    </row>
    <row r="8213" spans="1:9" ht="15">
      <c r="A8213" s="190"/>
      <c r="I8213" s="192"/>
    </row>
    <row r="8214" spans="1:9" ht="15">
      <c r="A8214" s="190"/>
      <c r="I8214" s="192"/>
    </row>
    <row r="8215" spans="1:9" ht="15">
      <c r="A8215" s="190"/>
      <c r="I8215" s="192"/>
    </row>
    <row r="8216" spans="1:9" ht="15">
      <c r="A8216" s="190"/>
      <c r="I8216" s="192"/>
    </row>
    <row r="8217" spans="1:9" ht="15">
      <c r="A8217" s="190"/>
      <c r="I8217" s="192"/>
    </row>
    <row r="8218" spans="1:9" ht="15">
      <c r="A8218" s="190"/>
      <c r="I8218" s="192"/>
    </row>
    <row r="8219" spans="1:9" ht="15">
      <c r="A8219" s="190"/>
      <c r="I8219" s="192"/>
    </row>
    <row r="8220" spans="1:9" ht="15">
      <c r="A8220" s="190"/>
      <c r="I8220" s="192"/>
    </row>
    <row r="8221" spans="1:9" ht="15">
      <c r="A8221" s="190"/>
      <c r="I8221" s="192"/>
    </row>
    <row r="8222" spans="1:9" ht="15">
      <c r="A8222" s="190"/>
      <c r="I8222" s="192"/>
    </row>
    <row r="8223" spans="1:9" ht="15">
      <c r="A8223" s="190"/>
      <c r="I8223" s="192"/>
    </row>
    <row r="8224" spans="1:9" ht="15">
      <c r="A8224" s="190"/>
      <c r="I8224" s="192"/>
    </row>
    <row r="8225" spans="1:9" ht="15">
      <c r="A8225" s="190"/>
      <c r="I8225" s="192"/>
    </row>
    <row r="8226" spans="1:9" ht="15">
      <c r="A8226" s="190"/>
      <c r="I8226" s="192"/>
    </row>
    <row r="8227" spans="1:9" ht="15">
      <c r="A8227" s="190"/>
      <c r="I8227" s="192"/>
    </row>
    <row r="8228" spans="1:9" ht="15">
      <c r="A8228" s="190"/>
      <c r="I8228" s="192"/>
    </row>
    <row r="8229" spans="1:9" ht="15">
      <c r="A8229" s="190"/>
      <c r="I8229" s="192"/>
    </row>
    <row r="8230" spans="1:9" ht="15">
      <c r="A8230" s="190"/>
      <c r="I8230" s="192"/>
    </row>
    <row r="8231" spans="1:9" ht="15">
      <c r="A8231" s="190"/>
      <c r="I8231" s="192"/>
    </row>
    <row r="8232" spans="1:9" ht="15">
      <c r="A8232" s="190"/>
      <c r="I8232" s="192"/>
    </row>
    <row r="8233" spans="1:9" ht="15">
      <c r="A8233" s="190"/>
      <c r="I8233" s="192"/>
    </row>
    <row r="8234" spans="1:9" ht="15">
      <c r="A8234" s="190"/>
      <c r="I8234" s="192"/>
    </row>
    <row r="8235" spans="1:9" ht="15">
      <c r="A8235" s="190"/>
      <c r="I8235" s="192"/>
    </row>
    <row r="8236" spans="1:9" ht="15">
      <c r="A8236" s="190"/>
      <c r="I8236" s="192"/>
    </row>
    <row r="8237" spans="1:9" ht="15">
      <c r="A8237" s="190"/>
      <c r="I8237" s="192"/>
    </row>
    <row r="8238" spans="1:9" ht="15">
      <c r="A8238" s="190"/>
      <c r="I8238" s="192"/>
    </row>
    <row r="8239" spans="1:9" ht="15">
      <c r="A8239" s="190"/>
      <c r="I8239" s="192"/>
    </row>
    <row r="8240" spans="1:9" ht="15">
      <c r="A8240" s="190"/>
      <c r="I8240" s="192"/>
    </row>
    <row r="8241" spans="1:9" ht="15">
      <c r="A8241" s="190"/>
      <c r="I8241" s="192"/>
    </row>
    <row r="8242" spans="1:9" ht="15">
      <c r="A8242" s="190"/>
      <c r="I8242" s="192"/>
    </row>
    <row r="8243" spans="1:9" ht="15">
      <c r="A8243" s="190"/>
      <c r="I8243" s="192"/>
    </row>
    <row r="8244" spans="1:9" ht="15">
      <c r="A8244" s="190"/>
      <c r="I8244" s="192"/>
    </row>
    <row r="8245" spans="1:9" ht="15">
      <c r="A8245" s="190"/>
      <c r="I8245" s="192"/>
    </row>
    <row r="8246" spans="1:9" ht="15">
      <c r="A8246" s="190"/>
      <c r="I8246" s="192"/>
    </row>
    <row r="8247" spans="1:9" ht="15">
      <c r="A8247" s="190"/>
      <c r="I8247" s="192"/>
    </row>
    <row r="8248" spans="1:9" ht="15">
      <c r="A8248" s="190"/>
      <c r="I8248" s="192"/>
    </row>
    <row r="8249" spans="1:9" ht="15">
      <c r="A8249" s="190"/>
      <c r="I8249" s="192"/>
    </row>
    <row r="8250" spans="1:9" ht="15">
      <c r="A8250" s="190"/>
      <c r="I8250" s="192"/>
    </row>
    <row r="8251" spans="1:9" ht="15">
      <c r="A8251" s="190"/>
      <c r="I8251" s="192"/>
    </row>
    <row r="8252" spans="1:9" ht="15">
      <c r="A8252" s="190"/>
      <c r="I8252" s="192"/>
    </row>
    <row r="8253" spans="1:9" ht="15">
      <c r="A8253" s="190"/>
      <c r="I8253" s="192"/>
    </row>
    <row r="8254" spans="1:9" ht="15">
      <c r="A8254" s="190"/>
      <c r="I8254" s="192"/>
    </row>
    <row r="8255" spans="1:9" ht="15">
      <c r="A8255" s="190"/>
      <c r="I8255" s="192"/>
    </row>
    <row r="8256" spans="1:9" ht="15">
      <c r="A8256" s="190"/>
      <c r="I8256" s="192"/>
    </row>
    <row r="8257" spans="1:9" ht="15">
      <c r="A8257" s="190"/>
      <c r="I8257" s="192"/>
    </row>
    <row r="8258" spans="1:9" ht="15">
      <c r="A8258" s="190"/>
      <c r="I8258" s="192"/>
    </row>
    <row r="8259" spans="1:9" ht="15">
      <c r="A8259" s="190"/>
      <c r="I8259" s="192"/>
    </row>
    <row r="8260" spans="1:9" ht="15">
      <c r="A8260" s="190"/>
      <c r="I8260" s="192"/>
    </row>
    <row r="8261" spans="1:9" ht="15">
      <c r="A8261" s="190"/>
      <c r="I8261" s="192"/>
    </row>
    <row r="8262" spans="1:9" ht="15">
      <c r="A8262" s="190"/>
      <c r="I8262" s="192"/>
    </row>
    <row r="8263" spans="1:9" ht="15">
      <c r="A8263" s="190"/>
      <c r="I8263" s="192"/>
    </row>
    <row r="8264" spans="1:9" ht="15">
      <c r="A8264" s="190"/>
      <c r="I8264" s="192"/>
    </row>
    <row r="8265" spans="1:9" ht="15">
      <c r="A8265" s="190"/>
      <c r="I8265" s="192"/>
    </row>
    <row r="8266" spans="1:9" ht="15">
      <c r="A8266" s="190"/>
      <c r="I8266" s="192"/>
    </row>
    <row r="8267" spans="1:9" ht="15">
      <c r="A8267" s="190"/>
      <c r="I8267" s="192"/>
    </row>
    <row r="8268" spans="1:9" ht="15">
      <c r="A8268" s="190"/>
      <c r="I8268" s="192"/>
    </row>
    <row r="8269" spans="1:9" ht="15">
      <c r="A8269" s="190"/>
      <c r="I8269" s="192"/>
    </row>
    <row r="8270" spans="1:9" ht="15">
      <c r="A8270" s="190"/>
      <c r="I8270" s="192"/>
    </row>
    <row r="8271" spans="1:9" ht="15">
      <c r="A8271" s="190"/>
      <c r="I8271" s="192"/>
    </row>
    <row r="8272" spans="1:9" ht="15">
      <c r="A8272" s="190"/>
      <c r="I8272" s="192"/>
    </row>
    <row r="8273" spans="1:9" ht="15">
      <c r="A8273" s="190"/>
      <c r="I8273" s="192"/>
    </row>
    <row r="8274" spans="1:9" ht="15">
      <c r="A8274" s="190"/>
      <c r="I8274" s="192"/>
    </row>
    <row r="8275" spans="1:9" ht="15">
      <c r="A8275" s="190"/>
      <c r="I8275" s="192"/>
    </row>
    <row r="8276" spans="1:9" ht="15">
      <c r="A8276" s="190"/>
      <c r="I8276" s="192"/>
    </row>
    <row r="8277" spans="1:9" ht="15">
      <c r="A8277" s="190"/>
      <c r="I8277" s="192"/>
    </row>
    <row r="8278" spans="1:9" ht="15">
      <c r="A8278" s="190"/>
      <c r="I8278" s="192"/>
    </row>
    <row r="8279" spans="1:9" ht="15">
      <c r="A8279" s="190"/>
      <c r="I8279" s="192"/>
    </row>
    <row r="8280" spans="1:9" ht="15">
      <c r="A8280" s="190"/>
      <c r="I8280" s="192"/>
    </row>
    <row r="8281" spans="1:9" ht="15">
      <c r="A8281" s="190"/>
      <c r="I8281" s="192"/>
    </row>
    <row r="8282" spans="1:9" ht="15">
      <c r="A8282" s="190"/>
      <c r="I8282" s="192"/>
    </row>
    <row r="8283" spans="1:9" ht="15">
      <c r="A8283" s="190"/>
      <c r="I8283" s="192"/>
    </row>
    <row r="8284" spans="1:9" ht="15">
      <c r="A8284" s="190"/>
      <c r="I8284" s="192"/>
    </row>
    <row r="8285" spans="1:9" ht="15">
      <c r="A8285" s="190"/>
      <c r="I8285" s="192"/>
    </row>
    <row r="8286" spans="1:9" ht="15">
      <c r="A8286" s="190"/>
      <c r="I8286" s="192"/>
    </row>
    <row r="8287" spans="1:9" ht="15">
      <c r="A8287" s="190"/>
      <c r="I8287" s="192"/>
    </row>
    <row r="8288" spans="1:9" ht="15">
      <c r="A8288" s="190"/>
      <c r="I8288" s="192"/>
    </row>
    <row r="8289" spans="1:9" ht="15">
      <c r="A8289" s="190"/>
      <c r="I8289" s="192"/>
    </row>
    <row r="8290" spans="1:9" ht="15">
      <c r="A8290" s="190"/>
      <c r="I8290" s="192"/>
    </row>
    <row r="8291" spans="1:9" ht="15">
      <c r="A8291" s="190"/>
      <c r="I8291" s="192"/>
    </row>
    <row r="8292" spans="1:9" ht="15">
      <c r="A8292" s="190"/>
      <c r="I8292" s="192"/>
    </row>
    <row r="8293" spans="1:9" ht="15">
      <c r="A8293" s="190"/>
      <c r="I8293" s="192"/>
    </row>
    <row r="8294" spans="1:9" ht="15">
      <c r="A8294" s="190"/>
      <c r="I8294" s="192"/>
    </row>
    <row r="8295" spans="1:9" ht="15">
      <c r="A8295" s="190"/>
      <c r="I8295" s="192"/>
    </row>
    <row r="8296" spans="1:9" ht="15">
      <c r="A8296" s="190"/>
      <c r="I8296" s="192"/>
    </row>
    <row r="8297" spans="1:9" ht="15">
      <c r="A8297" s="190"/>
      <c r="I8297" s="192"/>
    </row>
    <row r="8298" spans="1:9" ht="15">
      <c r="A8298" s="190"/>
      <c r="I8298" s="192"/>
    </row>
    <row r="8299" spans="1:9" ht="15">
      <c r="A8299" s="190"/>
      <c r="I8299" s="192"/>
    </row>
    <row r="8300" spans="1:9" ht="15">
      <c r="A8300" s="190"/>
      <c r="I8300" s="192"/>
    </row>
    <row r="8301" spans="1:9" ht="15">
      <c r="A8301" s="190"/>
      <c r="I8301" s="192"/>
    </row>
    <row r="8302" spans="1:9" ht="15">
      <c r="A8302" s="190"/>
      <c r="I8302" s="192"/>
    </row>
    <row r="8303" spans="1:9" ht="15">
      <c r="A8303" s="190"/>
      <c r="I8303" s="192"/>
    </row>
    <row r="8304" spans="1:9" ht="15">
      <c r="A8304" s="190"/>
      <c r="I8304" s="192"/>
    </row>
    <row r="8305" spans="1:9" ht="15">
      <c r="A8305" s="190"/>
      <c r="I8305" s="192"/>
    </row>
    <row r="8306" spans="1:9" ht="15">
      <c r="A8306" s="190"/>
      <c r="I8306" s="192"/>
    </row>
    <row r="8307" spans="1:9" ht="15">
      <c r="A8307" s="190"/>
      <c r="I8307" s="192"/>
    </row>
    <row r="8308" spans="1:9" ht="15">
      <c r="A8308" s="190"/>
      <c r="I8308" s="192"/>
    </row>
    <row r="8309" spans="1:9" ht="15">
      <c r="A8309" s="190"/>
      <c r="I8309" s="192"/>
    </row>
    <row r="8310" spans="1:9" ht="15">
      <c r="A8310" s="190"/>
      <c r="I8310" s="192"/>
    </row>
    <row r="8311" spans="1:9" ht="15">
      <c r="A8311" s="190"/>
      <c r="I8311" s="192"/>
    </row>
    <row r="8312" spans="1:9" ht="15">
      <c r="A8312" s="190"/>
      <c r="I8312" s="192"/>
    </row>
    <row r="8313" spans="1:9" ht="15">
      <c r="A8313" s="190"/>
      <c r="I8313" s="192"/>
    </row>
    <row r="8314" spans="1:9" ht="15">
      <c r="A8314" s="190"/>
      <c r="I8314" s="192"/>
    </row>
    <row r="8315" spans="1:9" ht="15">
      <c r="A8315" s="190"/>
      <c r="I8315" s="192"/>
    </row>
    <row r="8316" spans="1:9" ht="15">
      <c r="A8316" s="190"/>
      <c r="I8316" s="192"/>
    </row>
    <row r="8317" spans="1:9" ht="15">
      <c r="A8317" s="190"/>
      <c r="I8317" s="192"/>
    </row>
    <row r="8318" spans="1:9" ht="15">
      <c r="A8318" s="190"/>
      <c r="I8318" s="192"/>
    </row>
    <row r="8319" spans="1:9" ht="15">
      <c r="A8319" s="190"/>
      <c r="I8319" s="192"/>
    </row>
    <row r="8320" spans="1:9" ht="15">
      <c r="A8320" s="190"/>
      <c r="I8320" s="192"/>
    </row>
    <row r="8321" spans="1:9" ht="15">
      <c r="A8321" s="190"/>
      <c r="I8321" s="192"/>
    </row>
    <row r="8322" spans="1:9" ht="15">
      <c r="A8322" s="190"/>
      <c r="I8322" s="192"/>
    </row>
    <row r="8323" spans="1:9" ht="15">
      <c r="A8323" s="190"/>
      <c r="I8323" s="192"/>
    </row>
    <row r="8324" spans="1:9" ht="15">
      <c r="A8324" s="190"/>
      <c r="I8324" s="192"/>
    </row>
    <row r="8325" spans="1:9" ht="15">
      <c r="A8325" s="190"/>
      <c r="I8325" s="192"/>
    </row>
    <row r="8326" spans="1:9" ht="15">
      <c r="A8326" s="190"/>
      <c r="I8326" s="192"/>
    </row>
    <row r="8327" spans="1:9" ht="15">
      <c r="A8327" s="190"/>
      <c r="I8327" s="192"/>
    </row>
    <row r="8328" spans="1:9" ht="15">
      <c r="A8328" s="190"/>
      <c r="I8328" s="192"/>
    </row>
    <row r="8329" spans="1:9" ht="15">
      <c r="A8329" s="190"/>
      <c r="I8329" s="192"/>
    </row>
    <row r="8330" spans="1:9" ht="15">
      <c r="A8330" s="190"/>
      <c r="I8330" s="192"/>
    </row>
    <row r="8331" spans="1:9" ht="15">
      <c r="A8331" s="190"/>
      <c r="I8331" s="192"/>
    </row>
    <row r="8332" spans="1:9" ht="15">
      <c r="A8332" s="190"/>
      <c r="I8332" s="192"/>
    </row>
    <row r="8333" spans="1:9" ht="15">
      <c r="A8333" s="190"/>
      <c r="I8333" s="192"/>
    </row>
    <row r="8334" spans="1:9" ht="15">
      <c r="A8334" s="190"/>
      <c r="I8334" s="192"/>
    </row>
    <row r="8335" spans="1:9" ht="15">
      <c r="A8335" s="190"/>
      <c r="I8335" s="192"/>
    </row>
    <row r="8336" spans="1:9" ht="15">
      <c r="A8336" s="190"/>
      <c r="I8336" s="192"/>
    </row>
    <row r="8337" spans="1:9" ht="15">
      <c r="A8337" s="190"/>
      <c r="I8337" s="192"/>
    </row>
    <row r="8338" spans="1:9" ht="15">
      <c r="A8338" s="190"/>
      <c r="I8338" s="192"/>
    </row>
    <row r="8339" spans="1:9" ht="15">
      <c r="A8339" s="190"/>
      <c r="I8339" s="192"/>
    </row>
    <row r="8340" spans="1:9" ht="15">
      <c r="A8340" s="190"/>
      <c r="I8340" s="192"/>
    </row>
    <row r="8341" spans="1:9" ht="15">
      <c r="A8341" s="190"/>
      <c r="I8341" s="192"/>
    </row>
    <row r="8342" spans="1:9" ht="15">
      <c r="A8342" s="190"/>
      <c r="I8342" s="192"/>
    </row>
    <row r="8343" spans="1:9" ht="15">
      <c r="A8343" s="190"/>
      <c r="I8343" s="192"/>
    </row>
    <row r="8344" spans="1:9" ht="15">
      <c r="A8344" s="190"/>
      <c r="I8344" s="192"/>
    </row>
    <row r="8345" spans="1:9" ht="15">
      <c r="A8345" s="190"/>
      <c r="I8345" s="192"/>
    </row>
    <row r="8346" spans="1:9" ht="15">
      <c r="A8346" s="190"/>
      <c r="I8346" s="192"/>
    </row>
    <row r="8347" spans="1:9" ht="15">
      <c r="A8347" s="190"/>
      <c r="I8347" s="192"/>
    </row>
    <row r="8348" spans="1:9" ht="15">
      <c r="A8348" s="190"/>
      <c r="I8348" s="192"/>
    </row>
    <row r="8349" spans="1:9" ht="15">
      <c r="A8349" s="190"/>
      <c r="I8349" s="192"/>
    </row>
    <row r="8350" spans="1:9" ht="15">
      <c r="A8350" s="190"/>
      <c r="I8350" s="192"/>
    </row>
    <row r="8351" spans="1:9" ht="15">
      <c r="A8351" s="190"/>
      <c r="I8351" s="192"/>
    </row>
    <row r="8352" spans="1:9" ht="15">
      <c r="A8352" s="190"/>
      <c r="I8352" s="192"/>
    </row>
    <row r="8353" spans="1:9" ht="15">
      <c r="A8353" s="190"/>
      <c r="I8353" s="192"/>
    </row>
    <row r="8354" spans="1:9" ht="15">
      <c r="A8354" s="190"/>
      <c r="I8354" s="192"/>
    </row>
    <row r="8355" spans="1:9" ht="15">
      <c r="A8355" s="190"/>
      <c r="I8355" s="192"/>
    </row>
    <row r="8356" spans="1:9" ht="15">
      <c r="A8356" s="190"/>
      <c r="I8356" s="192"/>
    </row>
    <row r="8357" spans="1:9" ht="15">
      <c r="A8357" s="190"/>
      <c r="I8357" s="192"/>
    </row>
    <row r="8358" spans="1:9" ht="15">
      <c r="A8358" s="190"/>
      <c r="I8358" s="192"/>
    </row>
    <row r="8359" spans="1:9" ht="15">
      <c r="A8359" s="190"/>
      <c r="I8359" s="192"/>
    </row>
    <row r="8360" spans="1:9" ht="15">
      <c r="A8360" s="190"/>
      <c r="I8360" s="192"/>
    </row>
    <row r="8361" spans="1:9" ht="15">
      <c r="A8361" s="190"/>
      <c r="I8361" s="192"/>
    </row>
    <row r="8362" spans="1:9" ht="15">
      <c r="A8362" s="190"/>
      <c r="I8362" s="192"/>
    </row>
    <row r="8363" spans="1:9" ht="15">
      <c r="A8363" s="190"/>
      <c r="I8363" s="192"/>
    </row>
    <row r="8364" spans="1:9" ht="15">
      <c r="A8364" s="190"/>
      <c r="I8364" s="192"/>
    </row>
    <row r="8365" spans="1:9" ht="15">
      <c r="A8365" s="190"/>
      <c r="I8365" s="192"/>
    </row>
    <row r="8366" spans="1:9" ht="15">
      <c r="A8366" s="190"/>
      <c r="I8366" s="192"/>
    </row>
    <row r="8367" spans="1:9" ht="15">
      <c r="A8367" s="190"/>
      <c r="I8367" s="192"/>
    </row>
    <row r="8368" spans="1:9" ht="15">
      <c r="A8368" s="190"/>
      <c r="I8368" s="192"/>
    </row>
    <row r="8369" spans="1:9" ht="15">
      <c r="A8369" s="190"/>
      <c r="I8369" s="192"/>
    </row>
    <row r="8370" spans="1:9" ht="15">
      <c r="A8370" s="190"/>
      <c r="I8370" s="192"/>
    </row>
    <row r="8371" spans="1:9" ht="15">
      <c r="A8371" s="190"/>
      <c r="I8371" s="192"/>
    </row>
    <row r="8372" spans="1:9" ht="15">
      <c r="A8372" s="190"/>
      <c r="I8372" s="192"/>
    </row>
    <row r="8373" spans="1:9" ht="15">
      <c r="A8373" s="190"/>
      <c r="I8373" s="192"/>
    </row>
    <row r="8374" spans="1:9" ht="15">
      <c r="A8374" s="190"/>
      <c r="I8374" s="192"/>
    </row>
    <row r="8375" spans="1:9" ht="15">
      <c r="A8375" s="190"/>
      <c r="I8375" s="192"/>
    </row>
    <row r="8376" spans="1:9" ht="15">
      <c r="A8376" s="190"/>
      <c r="I8376" s="192"/>
    </row>
    <row r="8377" spans="1:9" ht="15">
      <c r="A8377" s="190"/>
      <c r="I8377" s="192"/>
    </row>
    <row r="8378" spans="1:9" ht="15">
      <c r="A8378" s="190"/>
      <c r="I8378" s="192"/>
    </row>
    <row r="8379" spans="1:9" ht="15">
      <c r="A8379" s="190"/>
      <c r="I8379" s="192"/>
    </row>
    <row r="8380" spans="1:9" ht="15">
      <c r="A8380" s="190"/>
      <c r="I8380" s="192"/>
    </row>
    <row r="8381" spans="1:9" ht="15">
      <c r="A8381" s="190"/>
      <c r="I8381" s="192"/>
    </row>
    <row r="8382" spans="1:9" ht="15">
      <c r="A8382" s="190"/>
      <c r="I8382" s="192"/>
    </row>
    <row r="8383" spans="1:9" ht="15">
      <c r="A8383" s="190"/>
      <c r="I8383" s="192"/>
    </row>
    <row r="8384" spans="1:9" ht="15">
      <c r="A8384" s="190"/>
      <c r="I8384" s="192"/>
    </row>
    <row r="8385" spans="1:9" ht="15">
      <c r="A8385" s="190"/>
      <c r="I8385" s="192"/>
    </row>
    <row r="8386" spans="1:9" ht="15">
      <c r="A8386" s="190"/>
      <c r="I8386" s="192"/>
    </row>
    <row r="8387" spans="1:9" ht="15">
      <c r="A8387" s="190"/>
      <c r="I8387" s="192"/>
    </row>
    <row r="8388" spans="1:9" ht="15">
      <c r="A8388" s="190"/>
      <c r="I8388" s="192"/>
    </row>
    <row r="8389" spans="1:9" ht="15">
      <c r="A8389" s="190"/>
      <c r="I8389" s="192"/>
    </row>
    <row r="8390" spans="1:9" ht="15">
      <c r="A8390" s="190"/>
      <c r="I8390" s="192"/>
    </row>
    <row r="8391" spans="1:9" ht="15">
      <c r="A8391" s="190"/>
      <c r="I8391" s="192"/>
    </row>
    <row r="8392" spans="1:9" ht="15">
      <c r="A8392" s="190"/>
      <c r="I8392" s="192"/>
    </row>
    <row r="8393" spans="1:9" ht="15">
      <c r="A8393" s="190"/>
      <c r="I8393" s="192"/>
    </row>
    <row r="8394" spans="1:9" ht="15">
      <c r="A8394" s="190"/>
      <c r="I8394" s="192"/>
    </row>
    <row r="8395" spans="1:9" ht="15">
      <c r="A8395" s="190"/>
      <c r="I8395" s="192"/>
    </row>
    <row r="8396" spans="1:9" ht="15">
      <c r="A8396" s="190"/>
      <c r="I8396" s="192"/>
    </row>
    <row r="8397" spans="1:9" ht="15">
      <c r="A8397" s="190"/>
      <c r="I8397" s="192"/>
    </row>
    <row r="8398" spans="1:9" ht="15">
      <c r="A8398" s="190"/>
      <c r="I8398" s="192"/>
    </row>
    <row r="8399" spans="1:9" ht="15">
      <c r="A8399" s="190"/>
      <c r="I8399" s="192"/>
    </row>
    <row r="8400" spans="1:9" ht="15">
      <c r="A8400" s="190"/>
      <c r="I8400" s="192"/>
    </row>
    <row r="8401" spans="1:9" ht="15">
      <c r="A8401" s="190"/>
      <c r="I8401" s="192"/>
    </row>
    <row r="8402" spans="1:9" ht="15">
      <c r="A8402" s="190"/>
      <c r="I8402" s="192"/>
    </row>
    <row r="8403" spans="1:9" ht="15">
      <c r="A8403" s="190"/>
      <c r="I8403" s="192"/>
    </row>
    <row r="8404" spans="1:9" ht="15">
      <c r="A8404" s="190"/>
      <c r="I8404" s="192"/>
    </row>
    <row r="8405" spans="1:9" ht="15">
      <c r="A8405" s="190"/>
      <c r="I8405" s="192"/>
    </row>
    <row r="8406" spans="1:9" ht="15">
      <c r="A8406" s="190"/>
      <c r="I8406" s="192"/>
    </row>
    <row r="8407" spans="1:9" ht="15">
      <c r="A8407" s="190"/>
      <c r="I8407" s="192"/>
    </row>
    <row r="8408" spans="1:9" ht="15">
      <c r="A8408" s="190"/>
      <c r="I8408" s="192"/>
    </row>
    <row r="8409" spans="1:9" ht="15">
      <c r="A8409" s="190"/>
      <c r="I8409" s="192"/>
    </row>
    <row r="8410" spans="1:9" ht="15">
      <c r="A8410" s="190"/>
      <c r="I8410" s="192"/>
    </row>
    <row r="8411" spans="1:9" ht="15">
      <c r="A8411" s="190"/>
      <c r="I8411" s="192"/>
    </row>
    <row r="8412" spans="1:9" ht="15">
      <c r="A8412" s="190"/>
      <c r="I8412" s="192"/>
    </row>
    <row r="8413" spans="1:9" ht="15">
      <c r="A8413" s="190"/>
      <c r="I8413" s="192"/>
    </row>
    <row r="8414" spans="1:9" ht="15">
      <c r="A8414" s="190"/>
      <c r="I8414" s="192"/>
    </row>
    <row r="8415" spans="1:9" ht="15">
      <c r="A8415" s="190"/>
      <c r="I8415" s="192"/>
    </row>
    <row r="8416" spans="1:9" ht="15">
      <c r="A8416" s="190"/>
      <c r="I8416" s="192"/>
    </row>
    <row r="8417" spans="1:9" ht="15">
      <c r="A8417" s="190"/>
      <c r="I8417" s="192"/>
    </row>
    <row r="8418" spans="1:9" ht="15">
      <c r="A8418" s="190"/>
      <c r="I8418" s="192"/>
    </row>
    <row r="8419" spans="1:9" ht="15">
      <c r="A8419" s="190"/>
      <c r="I8419" s="192"/>
    </row>
    <row r="8420" spans="1:9" ht="15">
      <c r="A8420" s="190"/>
      <c r="I8420" s="192"/>
    </row>
    <row r="8421" spans="1:9" ht="15">
      <c r="A8421" s="190"/>
      <c r="I8421" s="192"/>
    </row>
    <row r="8422" spans="1:9" ht="15">
      <c r="A8422" s="190"/>
      <c r="I8422" s="192"/>
    </row>
    <row r="8423" spans="1:9" ht="15">
      <c r="A8423" s="190"/>
      <c r="I8423" s="192"/>
    </row>
    <row r="8424" spans="1:9" ht="15">
      <c r="A8424" s="190"/>
      <c r="I8424" s="192"/>
    </row>
    <row r="8425" spans="1:9" ht="15">
      <c r="A8425" s="190"/>
      <c r="I8425" s="192"/>
    </row>
    <row r="8426" spans="1:9" ht="15">
      <c r="A8426" s="190"/>
      <c r="I8426" s="192"/>
    </row>
    <row r="8427" spans="1:9" ht="15">
      <c r="A8427" s="190"/>
      <c r="I8427" s="192"/>
    </row>
    <row r="8428" spans="1:9" ht="15">
      <c r="A8428" s="190"/>
      <c r="I8428" s="192"/>
    </row>
    <row r="8429" spans="1:9" ht="15">
      <c r="A8429" s="190"/>
      <c r="I8429" s="192"/>
    </row>
    <row r="8430" spans="1:9" ht="15">
      <c r="A8430" s="190"/>
      <c r="I8430" s="192"/>
    </row>
    <row r="8431" spans="1:9" ht="15">
      <c r="A8431" s="190"/>
      <c r="I8431" s="192"/>
    </row>
    <row r="8432" spans="1:9" ht="15">
      <c r="A8432" s="190"/>
      <c r="I8432" s="192"/>
    </row>
    <row r="8433" spans="1:9" ht="15">
      <c r="A8433" s="190"/>
      <c r="I8433" s="192"/>
    </row>
    <row r="8434" spans="1:9" ht="15">
      <c r="A8434" s="190"/>
      <c r="I8434" s="192"/>
    </row>
    <row r="8435" spans="1:9" ht="15">
      <c r="A8435" s="190"/>
      <c r="I8435" s="192"/>
    </row>
    <row r="8436" spans="1:9" ht="15">
      <c r="A8436" s="190"/>
      <c r="I8436" s="192"/>
    </row>
    <row r="8437" spans="1:9" ht="15">
      <c r="A8437" s="190"/>
      <c r="I8437" s="192"/>
    </row>
    <row r="8438" spans="1:9" ht="15">
      <c r="A8438" s="190"/>
      <c r="I8438" s="192"/>
    </row>
    <row r="8439" spans="1:9" ht="15">
      <c r="A8439" s="190"/>
      <c r="I8439" s="192"/>
    </row>
    <row r="8440" spans="1:9" ht="15">
      <c r="A8440" s="190"/>
      <c r="I8440" s="192"/>
    </row>
    <row r="8441" spans="1:9" ht="15">
      <c r="A8441" s="190"/>
      <c r="I8441" s="192"/>
    </row>
    <row r="8442" spans="1:9" ht="15">
      <c r="A8442" s="190"/>
      <c r="I8442" s="192"/>
    </row>
    <row r="8443" spans="1:9" ht="15">
      <c r="A8443" s="190"/>
      <c r="I8443" s="192"/>
    </row>
    <row r="8444" spans="1:9" ht="15">
      <c r="A8444" s="190"/>
      <c r="I8444" s="192"/>
    </row>
    <row r="8445" spans="1:9" ht="15">
      <c r="A8445" s="190"/>
      <c r="I8445" s="192"/>
    </row>
    <row r="8446" spans="1:9" ht="15">
      <c r="A8446" s="190"/>
      <c r="I8446" s="192"/>
    </row>
    <row r="8447" spans="1:9" ht="15">
      <c r="A8447" s="190"/>
      <c r="I8447" s="192"/>
    </row>
    <row r="8448" spans="1:9" ht="15">
      <c r="A8448" s="190"/>
      <c r="I8448" s="192"/>
    </row>
    <row r="8449" spans="1:9" ht="15">
      <c r="A8449" s="190"/>
      <c r="I8449" s="192"/>
    </row>
    <row r="8450" spans="1:9" ht="15">
      <c r="A8450" s="190"/>
      <c r="I8450" s="192"/>
    </row>
    <row r="8451" spans="1:9" ht="15">
      <c r="A8451" s="190"/>
      <c r="I8451" s="192"/>
    </row>
    <row r="8452" spans="1:9" ht="15">
      <c r="A8452" s="190"/>
      <c r="I8452" s="192"/>
    </row>
    <row r="8453" spans="1:9" ht="15">
      <c r="A8453" s="190"/>
      <c r="I8453" s="192"/>
    </row>
    <row r="8454" spans="1:9" ht="15">
      <c r="A8454" s="190"/>
      <c r="I8454" s="192"/>
    </row>
    <row r="8455" spans="1:9" ht="15">
      <c r="A8455" s="190"/>
      <c r="I8455" s="192"/>
    </row>
    <row r="8456" spans="1:9" ht="15">
      <c r="A8456" s="190"/>
      <c r="I8456" s="192"/>
    </row>
    <row r="8457" spans="1:9" ht="15">
      <c r="A8457" s="190"/>
      <c r="I8457" s="192"/>
    </row>
    <row r="8458" spans="1:9" ht="15">
      <c r="A8458" s="190"/>
      <c r="I8458" s="192"/>
    </row>
    <row r="8459" spans="1:9" ht="15">
      <c r="A8459" s="190"/>
      <c r="I8459" s="192"/>
    </row>
    <row r="8460" spans="1:9" ht="15">
      <c r="A8460" s="190"/>
      <c r="I8460" s="192"/>
    </row>
    <row r="8461" spans="1:9" ht="15">
      <c r="A8461" s="190"/>
      <c r="I8461" s="192"/>
    </row>
    <row r="8462" spans="1:9" ht="15">
      <c r="A8462" s="190"/>
      <c r="I8462" s="192"/>
    </row>
    <row r="8463" spans="1:9" ht="15">
      <c r="A8463" s="190"/>
      <c r="I8463" s="192"/>
    </row>
    <row r="8464" spans="1:9" ht="15">
      <c r="A8464" s="190"/>
      <c r="I8464" s="192"/>
    </row>
    <row r="8465" spans="1:9" ht="15">
      <c r="A8465" s="190"/>
      <c r="I8465" s="192"/>
    </row>
    <row r="8466" spans="1:9" ht="15">
      <c r="A8466" s="190"/>
      <c r="I8466" s="192"/>
    </row>
    <row r="8467" spans="1:9" ht="15">
      <c r="A8467" s="190"/>
      <c r="I8467" s="192"/>
    </row>
    <row r="8468" spans="1:9" ht="15">
      <c r="A8468" s="190"/>
      <c r="I8468" s="192"/>
    </row>
    <row r="8469" spans="1:9" ht="15">
      <c r="A8469" s="190"/>
      <c r="I8469" s="192"/>
    </row>
    <row r="8470" spans="1:9" ht="15">
      <c r="A8470" s="190"/>
      <c r="I8470" s="192"/>
    </row>
    <row r="8471" spans="1:9" ht="15">
      <c r="A8471" s="190"/>
      <c r="I8471" s="192"/>
    </row>
    <row r="8472" spans="1:9" ht="15">
      <c r="A8472" s="190"/>
      <c r="I8472" s="192"/>
    </row>
    <row r="8473" spans="1:9" ht="15">
      <c r="A8473" s="190"/>
      <c r="I8473" s="192"/>
    </row>
    <row r="8474" spans="1:9" ht="15">
      <c r="A8474" s="190"/>
      <c r="I8474" s="192"/>
    </row>
    <row r="8475" spans="1:9" ht="15">
      <c r="A8475" s="190"/>
      <c r="I8475" s="192"/>
    </row>
    <row r="8476" spans="1:9" ht="15">
      <c r="A8476" s="190"/>
      <c r="I8476" s="192"/>
    </row>
    <row r="8477" spans="1:9" ht="15">
      <c r="A8477" s="190"/>
      <c r="I8477" s="192"/>
    </row>
    <row r="8478" spans="1:9" ht="15">
      <c r="A8478" s="190"/>
      <c r="I8478" s="192"/>
    </row>
    <row r="8479" spans="1:9" ht="15">
      <c r="A8479" s="190"/>
      <c r="I8479" s="192"/>
    </row>
    <row r="8480" spans="1:9" ht="15">
      <c r="A8480" s="190"/>
      <c r="I8480" s="192"/>
    </row>
    <row r="8481" spans="1:9" ht="15">
      <c r="A8481" s="190"/>
      <c r="I8481" s="192"/>
    </row>
    <row r="8482" spans="1:9" ht="15">
      <c r="A8482" s="190"/>
      <c r="I8482" s="192"/>
    </row>
    <row r="8483" spans="1:9" ht="15">
      <c r="A8483" s="190"/>
      <c r="I8483" s="192"/>
    </row>
    <row r="8484" spans="1:9" ht="15">
      <c r="A8484" s="190"/>
      <c r="I8484" s="192"/>
    </row>
    <row r="8485" spans="1:9" ht="15">
      <c r="A8485" s="190"/>
      <c r="I8485" s="192"/>
    </row>
    <row r="8486" spans="1:9" ht="15">
      <c r="A8486" s="190"/>
      <c r="I8486" s="192"/>
    </row>
    <row r="8487" spans="1:9" ht="15">
      <c r="A8487" s="190"/>
      <c r="I8487" s="192"/>
    </row>
    <row r="8488" spans="1:9" ht="15">
      <c r="A8488" s="190"/>
      <c r="I8488" s="192"/>
    </row>
    <row r="8489" spans="1:9" ht="15">
      <c r="A8489" s="190"/>
      <c r="I8489" s="192"/>
    </row>
    <row r="8490" spans="1:9" ht="15">
      <c r="A8490" s="190"/>
      <c r="I8490" s="192"/>
    </row>
    <row r="8491" spans="1:9" ht="15">
      <c r="A8491" s="190"/>
      <c r="I8491" s="192"/>
    </row>
    <row r="8492" spans="1:9" ht="15">
      <c r="A8492" s="190"/>
      <c r="I8492" s="192"/>
    </row>
    <row r="8493" spans="1:9" ht="15">
      <c r="A8493" s="190"/>
      <c r="I8493" s="192"/>
    </row>
    <row r="8494" spans="1:9" ht="15">
      <c r="A8494" s="190"/>
      <c r="I8494" s="192"/>
    </row>
    <row r="8495" spans="1:9" ht="15">
      <c r="A8495" s="190"/>
      <c r="I8495" s="192"/>
    </row>
    <row r="8496" spans="1:9" ht="15">
      <c r="A8496" s="190"/>
      <c r="I8496" s="192"/>
    </row>
    <row r="8497" spans="1:9" ht="15">
      <c r="A8497" s="190"/>
      <c r="I8497" s="192"/>
    </row>
    <row r="8498" spans="1:9" ht="15">
      <c r="A8498" s="190"/>
      <c r="I8498" s="192"/>
    </row>
    <row r="8499" spans="1:9" ht="15">
      <c r="A8499" s="190"/>
      <c r="I8499" s="192"/>
    </row>
    <row r="8500" spans="1:9" ht="15">
      <c r="A8500" s="190"/>
      <c r="I8500" s="192"/>
    </row>
    <row r="8501" spans="1:9" ht="15">
      <c r="A8501" s="190"/>
      <c r="I8501" s="192"/>
    </row>
    <row r="8502" spans="1:9" ht="15">
      <c r="A8502" s="190"/>
      <c r="I8502" s="192"/>
    </row>
    <row r="8503" spans="1:9" ht="15">
      <c r="A8503" s="190"/>
      <c r="I8503" s="192"/>
    </row>
    <row r="8504" spans="1:9" ht="15">
      <c r="A8504" s="190"/>
      <c r="I8504" s="192"/>
    </row>
    <row r="8505" spans="1:9" ht="15">
      <c r="A8505" s="190"/>
      <c r="I8505" s="192"/>
    </row>
    <row r="8506" spans="1:9" ht="15">
      <c r="A8506" s="190"/>
      <c r="I8506" s="192"/>
    </row>
    <row r="8507" spans="1:9" ht="15">
      <c r="A8507" s="190"/>
      <c r="I8507" s="192"/>
    </row>
    <row r="8508" spans="1:9" ht="15">
      <c r="A8508" s="190"/>
      <c r="I8508" s="192"/>
    </row>
    <row r="8509" spans="1:9" ht="15">
      <c r="A8509" s="190"/>
      <c r="I8509" s="192"/>
    </row>
    <row r="8510" spans="1:9" ht="15">
      <c r="A8510" s="190"/>
      <c r="I8510" s="192"/>
    </row>
    <row r="8511" spans="1:9" ht="15">
      <c r="A8511" s="190"/>
      <c r="I8511" s="192"/>
    </row>
    <row r="8512" spans="1:9" ht="15">
      <c r="A8512" s="190"/>
      <c r="I8512" s="192"/>
    </row>
    <row r="8513" spans="1:9" ht="15">
      <c r="A8513" s="190"/>
      <c r="I8513" s="192"/>
    </row>
    <row r="8514" spans="1:9" ht="15">
      <c r="A8514" s="190"/>
      <c r="I8514" s="192"/>
    </row>
    <row r="8515" spans="1:9" ht="15">
      <c r="A8515" s="190"/>
      <c r="I8515" s="192"/>
    </row>
    <row r="8516" spans="1:9" ht="15">
      <c r="A8516" s="190"/>
      <c r="I8516" s="192"/>
    </row>
    <row r="8517" spans="1:9" ht="15">
      <c r="A8517" s="190"/>
      <c r="I8517" s="192"/>
    </row>
    <row r="8518" spans="1:9" ht="15">
      <c r="A8518" s="190"/>
      <c r="I8518" s="192"/>
    </row>
    <row r="8519" spans="1:9" ht="15">
      <c r="A8519" s="190"/>
      <c r="I8519" s="192"/>
    </row>
    <row r="8520" spans="1:9" ht="15">
      <c r="A8520" s="190"/>
      <c r="I8520" s="192"/>
    </row>
    <row r="8521" spans="1:9" ht="15">
      <c r="A8521" s="190"/>
      <c r="I8521" s="192"/>
    </row>
    <row r="8522" spans="1:9" ht="15">
      <c r="A8522" s="190"/>
      <c r="I8522" s="192"/>
    </row>
    <row r="8523" spans="1:9" ht="15">
      <c r="A8523" s="190"/>
      <c r="I8523" s="192"/>
    </row>
    <row r="8524" spans="1:9" ht="15">
      <c r="A8524" s="190"/>
      <c r="I8524" s="192"/>
    </row>
    <row r="8525" spans="1:9" ht="15">
      <c r="A8525" s="190"/>
      <c r="I8525" s="192"/>
    </row>
    <row r="8526" spans="1:9" ht="15">
      <c r="A8526" s="190"/>
      <c r="I8526" s="192"/>
    </row>
    <row r="8527" spans="1:9" ht="15">
      <c r="A8527" s="190"/>
      <c r="I8527" s="192"/>
    </row>
    <row r="8528" spans="1:9" ht="15">
      <c r="A8528" s="190"/>
      <c r="I8528" s="192"/>
    </row>
    <row r="8529" spans="1:9" ht="15">
      <c r="A8529" s="190"/>
      <c r="I8529" s="192"/>
    </row>
    <row r="8530" spans="1:9" ht="15">
      <c r="A8530" s="190"/>
      <c r="I8530" s="192"/>
    </row>
    <row r="8531" spans="1:9" ht="15">
      <c r="A8531" s="190"/>
      <c r="I8531" s="192"/>
    </row>
    <row r="8532" spans="1:9" ht="15">
      <c r="A8532" s="190"/>
      <c r="I8532" s="192"/>
    </row>
    <row r="8533" spans="1:9" ht="15">
      <c r="A8533" s="190"/>
      <c r="I8533" s="192"/>
    </row>
    <row r="8534" spans="1:9" ht="15">
      <c r="A8534" s="190"/>
      <c r="I8534" s="192"/>
    </row>
    <row r="8535" spans="1:9" ht="15">
      <c r="A8535" s="190"/>
      <c r="I8535" s="192"/>
    </row>
    <row r="8536" spans="1:9" ht="15">
      <c r="A8536" s="190"/>
      <c r="I8536" s="192"/>
    </row>
    <row r="8537" spans="1:9" ht="15">
      <c r="A8537" s="190"/>
      <c r="I8537" s="192"/>
    </row>
    <row r="8538" spans="1:9" ht="15">
      <c r="A8538" s="190"/>
      <c r="I8538" s="192"/>
    </row>
    <row r="8539" spans="1:9" ht="15">
      <c r="A8539" s="190"/>
      <c r="I8539" s="192"/>
    </row>
    <row r="8540" spans="1:9" ht="15">
      <c r="A8540" s="190"/>
      <c r="I8540" s="192"/>
    </row>
    <row r="8541" spans="1:9" ht="15">
      <c r="A8541" s="190"/>
      <c r="I8541" s="192"/>
    </row>
    <row r="8542" spans="1:9" ht="15">
      <c r="A8542" s="190"/>
      <c r="I8542" s="192"/>
    </row>
    <row r="8543" spans="1:9" ht="15">
      <c r="A8543" s="190"/>
      <c r="I8543" s="192"/>
    </row>
    <row r="8544" spans="1:9" ht="15">
      <c r="A8544" s="190"/>
      <c r="I8544" s="192"/>
    </row>
    <row r="8545" spans="1:9" ht="15">
      <c r="A8545" s="190"/>
      <c r="I8545" s="192"/>
    </row>
    <row r="8546" spans="1:9" ht="15">
      <c r="A8546" s="190"/>
      <c r="I8546" s="192"/>
    </row>
    <row r="8547" spans="1:9" ht="15">
      <c r="A8547" s="190"/>
      <c r="I8547" s="192"/>
    </row>
    <row r="8548" spans="1:9" ht="15">
      <c r="A8548" s="190"/>
      <c r="I8548" s="192"/>
    </row>
    <row r="8549" spans="1:9" ht="15">
      <c r="A8549" s="190"/>
      <c r="I8549" s="192"/>
    </row>
    <row r="8550" spans="1:9" ht="15">
      <c r="A8550" s="190"/>
      <c r="I8550" s="192"/>
    </row>
    <row r="8551" spans="1:9" ht="15">
      <c r="A8551" s="190"/>
      <c r="I8551" s="192"/>
    </row>
    <row r="8552" spans="1:9" ht="15">
      <c r="A8552" s="190"/>
      <c r="I8552" s="192"/>
    </row>
    <row r="8553" spans="1:9" ht="15">
      <c r="A8553" s="190"/>
      <c r="I8553" s="192"/>
    </row>
    <row r="8554" spans="1:9" ht="15">
      <c r="A8554" s="190"/>
      <c r="I8554" s="192"/>
    </row>
    <row r="8555" spans="1:9" ht="15">
      <c r="A8555" s="190"/>
      <c r="I8555" s="192"/>
    </row>
    <row r="8556" spans="1:9" ht="15">
      <c r="A8556" s="190"/>
      <c r="I8556" s="192"/>
    </row>
    <row r="8557" spans="1:9" ht="15">
      <c r="A8557" s="190"/>
      <c r="I8557" s="192"/>
    </row>
    <row r="8558" spans="1:9" ht="15">
      <c r="A8558" s="190"/>
      <c r="I8558" s="192"/>
    </row>
    <row r="8559" spans="1:9" ht="15">
      <c r="A8559" s="190"/>
      <c r="I8559" s="192"/>
    </row>
    <row r="8560" spans="1:9" ht="15">
      <c r="A8560" s="190"/>
      <c r="I8560" s="192"/>
    </row>
    <row r="8561" spans="1:9" ht="15">
      <c r="A8561" s="190"/>
      <c r="I8561" s="192"/>
    </row>
    <row r="8562" spans="1:9" ht="15">
      <c r="A8562" s="190"/>
      <c r="I8562" s="192"/>
    </row>
    <row r="8563" spans="1:9" ht="15">
      <c r="A8563" s="190"/>
      <c r="I8563" s="192"/>
    </row>
    <row r="8564" spans="1:9" ht="15">
      <c r="A8564" s="190"/>
      <c r="I8564" s="192"/>
    </row>
    <row r="8565" spans="1:9" ht="15">
      <c r="A8565" s="190"/>
      <c r="I8565" s="192"/>
    </row>
    <row r="8566" spans="1:9" ht="15">
      <c r="A8566" s="190"/>
      <c r="I8566" s="192"/>
    </row>
    <row r="8567" spans="1:9" ht="15">
      <c r="A8567" s="190"/>
      <c r="I8567" s="192"/>
    </row>
    <row r="8568" spans="1:9" ht="15">
      <c r="A8568" s="190"/>
      <c r="I8568" s="192"/>
    </row>
    <row r="8569" spans="1:9" ht="15">
      <c r="A8569" s="190"/>
      <c r="I8569" s="192"/>
    </row>
    <row r="8570" spans="1:9" ht="15">
      <c r="A8570" s="190"/>
      <c r="I8570" s="192"/>
    </row>
    <row r="8571" spans="1:9" ht="15">
      <c r="A8571" s="190"/>
      <c r="I8571" s="192"/>
    </row>
    <row r="8572" spans="1:9" ht="15">
      <c r="A8572" s="190"/>
      <c r="I8572" s="192"/>
    </row>
    <row r="8573" spans="1:9" ht="15">
      <c r="A8573" s="190"/>
      <c r="I8573" s="192"/>
    </row>
    <row r="8574" spans="1:9" ht="15">
      <c r="A8574" s="190"/>
      <c r="I8574" s="192"/>
    </row>
    <row r="8575" spans="1:9" ht="15">
      <c r="A8575" s="190"/>
      <c r="I8575" s="192"/>
    </row>
    <row r="8576" spans="1:9" ht="15">
      <c r="A8576" s="190"/>
      <c r="I8576" s="192"/>
    </row>
    <row r="8577" spans="1:9" ht="15">
      <c r="A8577" s="190"/>
      <c r="I8577" s="192"/>
    </row>
    <row r="8578" spans="1:9" ht="15">
      <c r="A8578" s="190"/>
      <c r="I8578" s="192"/>
    </row>
    <row r="8579" spans="1:9" ht="15">
      <c r="A8579" s="190"/>
      <c r="I8579" s="192"/>
    </row>
    <row r="8580" spans="1:9" ht="15">
      <c r="A8580" s="190"/>
      <c r="I8580" s="192"/>
    </row>
    <row r="8581" spans="1:9" ht="15">
      <c r="A8581" s="190"/>
      <c r="I8581" s="192"/>
    </row>
    <row r="8582" spans="1:9" ht="15">
      <c r="A8582" s="190"/>
      <c r="I8582" s="192"/>
    </row>
    <row r="8583" spans="1:9" ht="15">
      <c r="A8583" s="190"/>
      <c r="I8583" s="192"/>
    </row>
    <row r="8584" spans="1:9" ht="15">
      <c r="A8584" s="190"/>
      <c r="I8584" s="192"/>
    </row>
    <row r="8585" spans="1:9" ht="15">
      <c r="A8585" s="190"/>
      <c r="I8585" s="192"/>
    </row>
    <row r="8586" spans="1:9" ht="15">
      <c r="A8586" s="190"/>
      <c r="I8586" s="192"/>
    </row>
    <row r="8587" spans="1:9" ht="15">
      <c r="A8587" s="190"/>
      <c r="I8587" s="192"/>
    </row>
    <row r="8588" spans="1:9" ht="15">
      <c r="A8588" s="190"/>
      <c r="I8588" s="192"/>
    </row>
    <row r="8589" spans="1:9" ht="15">
      <c r="A8589" s="190"/>
      <c r="I8589" s="192"/>
    </row>
    <row r="8590" spans="1:9" ht="15">
      <c r="A8590" s="190"/>
      <c r="I8590" s="192"/>
    </row>
    <row r="8591" spans="1:9" ht="15">
      <c r="A8591" s="190"/>
      <c r="I8591" s="192"/>
    </row>
    <row r="8592" spans="1:9" ht="15">
      <c r="A8592" s="190"/>
      <c r="I8592" s="192"/>
    </row>
    <row r="8593" spans="1:9" ht="15">
      <c r="A8593" s="190"/>
      <c r="I8593" s="192"/>
    </row>
    <row r="8594" spans="1:9" ht="15">
      <c r="A8594" s="190"/>
      <c r="I8594" s="192"/>
    </row>
    <row r="8595" spans="1:9" ht="15">
      <c r="A8595" s="190"/>
      <c r="I8595" s="192"/>
    </row>
    <row r="8596" spans="1:9" ht="15">
      <c r="A8596" s="190"/>
      <c r="I8596" s="192"/>
    </row>
    <row r="8597" spans="1:9" ht="15">
      <c r="A8597" s="190"/>
      <c r="I8597" s="192"/>
    </row>
    <row r="8598" spans="1:9" ht="15">
      <c r="A8598" s="190"/>
      <c r="I8598" s="192"/>
    </row>
    <row r="8599" spans="1:9" ht="15">
      <c r="A8599" s="190"/>
      <c r="I8599" s="192"/>
    </row>
    <row r="8600" spans="1:9" ht="15">
      <c r="A8600" s="190"/>
      <c r="I8600" s="192"/>
    </row>
    <row r="8601" spans="1:9" ht="15">
      <c r="A8601" s="190"/>
      <c r="I8601" s="192"/>
    </row>
    <row r="8602" spans="1:9" ht="15">
      <c r="A8602" s="190"/>
      <c r="I8602" s="192"/>
    </row>
    <row r="8603" spans="1:9" ht="15">
      <c r="A8603" s="190"/>
      <c r="I8603" s="192"/>
    </row>
    <row r="8604" spans="1:9" ht="15">
      <c r="A8604" s="190"/>
      <c r="I8604" s="192"/>
    </row>
    <row r="8605" spans="1:9" ht="15">
      <c r="A8605" s="190"/>
      <c r="I8605" s="192"/>
    </row>
    <row r="8606" spans="1:9" ht="15">
      <c r="A8606" s="190"/>
      <c r="I8606" s="192"/>
    </row>
    <row r="8607" spans="1:9" ht="15">
      <c r="A8607" s="190"/>
      <c r="I8607" s="192"/>
    </row>
    <row r="8608" spans="1:9" ht="15">
      <c r="A8608" s="190"/>
      <c r="I8608" s="192"/>
    </row>
    <row r="8609" spans="1:9" ht="15">
      <c r="A8609" s="190"/>
      <c r="I8609" s="192"/>
    </row>
    <row r="8610" spans="1:9" ht="15">
      <c r="A8610" s="190"/>
      <c r="I8610" s="192"/>
    </row>
    <row r="8611" spans="1:9" ht="15">
      <c r="A8611" s="190"/>
      <c r="I8611" s="192"/>
    </row>
    <row r="8612" spans="1:9" ht="15">
      <c r="A8612" s="190"/>
      <c r="I8612" s="192"/>
    </row>
    <row r="8613" spans="1:9" ht="15">
      <c r="A8613" s="190"/>
      <c r="I8613" s="192"/>
    </row>
    <row r="8614" spans="1:9" ht="15">
      <c r="A8614" s="190"/>
      <c r="I8614" s="192"/>
    </row>
    <row r="8615" spans="1:9" ht="15">
      <c r="A8615" s="190"/>
      <c r="I8615" s="192"/>
    </row>
    <row r="8616" spans="1:9" ht="15">
      <c r="A8616" s="190"/>
      <c r="I8616" s="192"/>
    </row>
    <row r="8617" spans="1:9" ht="15">
      <c r="A8617" s="190"/>
      <c r="I8617" s="192"/>
    </row>
    <row r="8618" spans="1:9" ht="15">
      <c r="A8618" s="190"/>
      <c r="I8618" s="192"/>
    </row>
    <row r="8619" spans="1:9" ht="15">
      <c r="A8619" s="190"/>
      <c r="I8619" s="192"/>
    </row>
    <row r="8620" spans="1:9" ht="15">
      <c r="A8620" s="190"/>
      <c r="I8620" s="192"/>
    </row>
    <row r="8621" spans="1:9" ht="15">
      <c r="A8621" s="190"/>
      <c r="I8621" s="192"/>
    </row>
    <row r="8622" spans="1:9" ht="15">
      <c r="A8622" s="190"/>
      <c r="I8622" s="192"/>
    </row>
    <row r="8623" spans="1:9" ht="15">
      <c r="A8623" s="190"/>
      <c r="I8623" s="192"/>
    </row>
    <row r="8624" spans="1:9" ht="15">
      <c r="A8624" s="190"/>
      <c r="I8624" s="192"/>
    </row>
    <row r="8625" spans="1:9" ht="15">
      <c r="A8625" s="190"/>
      <c r="I8625" s="192"/>
    </row>
    <row r="8626" spans="1:9" ht="15">
      <c r="A8626" s="190"/>
      <c r="I8626" s="192"/>
    </row>
    <row r="8627" spans="1:9" ht="15">
      <c r="A8627" s="190"/>
      <c r="I8627" s="192"/>
    </row>
    <row r="8628" spans="1:9" ht="15">
      <c r="A8628" s="190"/>
      <c r="I8628" s="192"/>
    </row>
    <row r="8629" spans="1:9" ht="15">
      <c r="A8629" s="190"/>
      <c r="I8629" s="192"/>
    </row>
    <row r="8630" spans="1:9" ht="15">
      <c r="A8630" s="190"/>
      <c r="I8630" s="192"/>
    </row>
    <row r="8631" spans="1:9" ht="15">
      <c r="A8631" s="190"/>
      <c r="I8631" s="192"/>
    </row>
    <row r="8632" spans="1:9" ht="15">
      <c r="A8632" s="190"/>
      <c r="I8632" s="192"/>
    </row>
    <row r="8633" spans="1:9" ht="15">
      <c r="A8633" s="190"/>
      <c r="I8633" s="192"/>
    </row>
    <row r="8634" spans="1:9" ht="15">
      <c r="A8634" s="190"/>
      <c r="I8634" s="192"/>
    </row>
    <row r="8635" spans="1:9" ht="15">
      <c r="A8635" s="190"/>
      <c r="I8635" s="192"/>
    </row>
    <row r="8636" spans="1:9" ht="15">
      <c r="A8636" s="190"/>
      <c r="I8636" s="192"/>
    </row>
    <row r="8637" spans="1:9" ht="15">
      <c r="A8637" s="190"/>
      <c r="I8637" s="192"/>
    </row>
    <row r="8638" spans="1:9" ht="15">
      <c r="A8638" s="190"/>
      <c r="I8638" s="192"/>
    </row>
    <row r="8639" spans="1:9" ht="15">
      <c r="A8639" s="190"/>
      <c r="I8639" s="192"/>
    </row>
    <row r="8640" spans="1:9" ht="15">
      <c r="A8640" s="190"/>
      <c r="I8640" s="192"/>
    </row>
    <row r="8641" spans="1:9" ht="15">
      <c r="A8641" s="190"/>
      <c r="I8641" s="192"/>
    </row>
    <row r="8642" spans="1:9" ht="15">
      <c r="A8642" s="190"/>
      <c r="I8642" s="192"/>
    </row>
    <row r="8643" spans="1:9" ht="15">
      <c r="A8643" s="190"/>
      <c r="I8643" s="192"/>
    </row>
    <row r="8644" spans="1:9" ht="15">
      <c r="A8644" s="190"/>
      <c r="I8644" s="192"/>
    </row>
    <row r="8645" spans="1:9" ht="15">
      <c r="A8645" s="190"/>
      <c r="I8645" s="192"/>
    </row>
    <row r="8646" spans="1:9" ht="15">
      <c r="A8646" s="190"/>
      <c r="I8646" s="192"/>
    </row>
    <row r="8647" spans="1:9" ht="15">
      <c r="A8647" s="190"/>
      <c r="I8647" s="192"/>
    </row>
    <row r="8648" spans="1:9" ht="15">
      <c r="A8648" s="190"/>
      <c r="I8648" s="192"/>
    </row>
    <row r="8649" spans="1:9" ht="15">
      <c r="A8649" s="190"/>
      <c r="I8649" s="192"/>
    </row>
    <row r="8650" spans="1:9" ht="15">
      <c r="A8650" s="190"/>
      <c r="I8650" s="192"/>
    </row>
    <row r="8651" spans="1:9" ht="15">
      <c r="A8651" s="190"/>
      <c r="I8651" s="192"/>
    </row>
    <row r="8652" spans="1:9" ht="15">
      <c r="A8652" s="190"/>
      <c r="I8652" s="192"/>
    </row>
    <row r="8653" spans="1:9" ht="15">
      <c r="A8653" s="190"/>
      <c r="I8653" s="192"/>
    </row>
    <row r="8654" spans="1:9" ht="15">
      <c r="A8654" s="190"/>
      <c r="I8654" s="192"/>
    </row>
    <row r="8655" spans="1:9" ht="15">
      <c r="A8655" s="190"/>
      <c r="I8655" s="192"/>
    </row>
    <row r="8656" spans="1:9" ht="15">
      <c r="A8656" s="190"/>
      <c r="I8656" s="192"/>
    </row>
    <row r="8657" spans="1:9" ht="15">
      <c r="A8657" s="190"/>
      <c r="I8657" s="192"/>
    </row>
    <row r="8658" spans="1:9" ht="15">
      <c r="A8658" s="190"/>
      <c r="I8658" s="192"/>
    </row>
    <row r="8659" spans="1:9" ht="15">
      <c r="A8659" s="190"/>
      <c r="I8659" s="192"/>
    </row>
    <row r="8660" spans="1:9" ht="15">
      <c r="A8660" s="190"/>
      <c r="I8660" s="192"/>
    </row>
    <row r="8661" spans="1:9" ht="15">
      <c r="A8661" s="190"/>
      <c r="I8661" s="192"/>
    </row>
    <row r="8662" spans="1:9" ht="15">
      <c r="A8662" s="190"/>
      <c r="I8662" s="192"/>
    </row>
    <row r="8663" spans="1:9" ht="15">
      <c r="A8663" s="190"/>
      <c r="I8663" s="192"/>
    </row>
    <row r="8664" spans="1:9" ht="15">
      <c r="A8664" s="190"/>
      <c r="I8664" s="192"/>
    </row>
    <row r="8665" spans="1:9" ht="15">
      <c r="A8665" s="190"/>
      <c r="I8665" s="192"/>
    </row>
    <row r="8666" spans="1:9" ht="15">
      <c r="A8666" s="190"/>
      <c r="I8666" s="192"/>
    </row>
    <row r="8667" spans="1:9" ht="15">
      <c r="A8667" s="190"/>
      <c r="I8667" s="192"/>
    </row>
    <row r="8668" spans="1:9" ht="15">
      <c r="A8668" s="190"/>
      <c r="I8668" s="192"/>
    </row>
    <row r="8669" spans="1:9" ht="15">
      <c r="A8669" s="190"/>
      <c r="I8669" s="192"/>
    </row>
    <row r="8670" spans="1:9" ht="15">
      <c r="A8670" s="190"/>
      <c r="I8670" s="192"/>
    </row>
    <row r="8671" spans="1:9" ht="15">
      <c r="A8671" s="190"/>
      <c r="I8671" s="192"/>
    </row>
    <row r="8672" spans="1:9" ht="15">
      <c r="A8672" s="190"/>
      <c r="I8672" s="192"/>
    </row>
    <row r="8673" spans="1:9" ht="15">
      <c r="A8673" s="190"/>
      <c r="I8673" s="192"/>
    </row>
    <row r="8674" spans="1:9" ht="15">
      <c r="A8674" s="190"/>
      <c r="I8674" s="192"/>
    </row>
    <row r="8675" spans="1:9" ht="15">
      <c r="A8675" s="190"/>
      <c r="I8675" s="192"/>
    </row>
    <row r="8676" spans="1:9" ht="15">
      <c r="A8676" s="190"/>
      <c r="I8676" s="192"/>
    </row>
    <row r="8677" spans="1:9" ht="15">
      <c r="A8677" s="190"/>
      <c r="I8677" s="192"/>
    </row>
    <row r="8678" spans="1:9" ht="15">
      <c r="A8678" s="190"/>
      <c r="I8678" s="192"/>
    </row>
    <row r="8679" spans="1:9" ht="15">
      <c r="A8679" s="190"/>
      <c r="I8679" s="192"/>
    </row>
    <row r="8680" spans="1:9" ht="15">
      <c r="A8680" s="190"/>
      <c r="I8680" s="192"/>
    </row>
    <row r="8681" spans="1:9" ht="15">
      <c r="A8681" s="190"/>
      <c r="I8681" s="192"/>
    </row>
    <row r="8682" spans="1:9" ht="15">
      <c r="A8682" s="190"/>
      <c r="I8682" s="192"/>
    </row>
    <row r="8683" spans="1:9" ht="15">
      <c r="A8683" s="190"/>
      <c r="I8683" s="192"/>
    </row>
    <row r="8684" spans="1:9" ht="15">
      <c r="A8684" s="190"/>
      <c r="I8684" s="192"/>
    </row>
    <row r="8685" spans="1:9" ht="15">
      <c r="A8685" s="190"/>
      <c r="I8685" s="192"/>
    </row>
    <row r="8686" spans="1:9" ht="15">
      <c r="A8686" s="190"/>
      <c r="I8686" s="192"/>
    </row>
    <row r="8687" spans="1:9" ht="15">
      <c r="A8687" s="190"/>
      <c r="I8687" s="192"/>
    </row>
    <row r="8688" spans="1:9" ht="15">
      <c r="A8688" s="190"/>
      <c r="I8688" s="192"/>
    </row>
    <row r="8689" spans="1:9" ht="15">
      <c r="A8689" s="190"/>
      <c r="I8689" s="192"/>
    </row>
    <row r="8690" spans="1:9" ht="15">
      <c r="A8690" s="190"/>
      <c r="I8690" s="192"/>
    </row>
    <row r="8691" spans="1:9" ht="15">
      <c r="A8691" s="190"/>
      <c r="I8691" s="192"/>
    </row>
    <row r="8692" spans="1:9" ht="15">
      <c r="A8692" s="190"/>
      <c r="I8692" s="192"/>
    </row>
    <row r="8693" spans="1:9" ht="15">
      <c r="A8693" s="190"/>
      <c r="I8693" s="192"/>
    </row>
    <row r="8694" spans="1:9" ht="15">
      <c r="A8694" s="190"/>
      <c r="I8694" s="192"/>
    </row>
    <row r="8695" spans="1:9" ht="15">
      <c r="A8695" s="190"/>
      <c r="I8695" s="192"/>
    </row>
    <row r="8696" spans="1:9" ht="15">
      <c r="A8696" s="190"/>
      <c r="I8696" s="192"/>
    </row>
    <row r="8697" spans="1:9" ht="15">
      <c r="A8697" s="190"/>
      <c r="I8697" s="192"/>
    </row>
    <row r="8698" spans="1:9" ht="15">
      <c r="A8698" s="190"/>
      <c r="I8698" s="192"/>
    </row>
    <row r="8699" spans="1:9" ht="15">
      <c r="A8699" s="190"/>
      <c r="I8699" s="192"/>
    </row>
    <row r="8700" spans="1:9" ht="15">
      <c r="A8700" s="190"/>
      <c r="I8700" s="192"/>
    </row>
    <row r="8701" spans="1:9" ht="15">
      <c r="A8701" s="190"/>
      <c r="I8701" s="192"/>
    </row>
    <row r="8702" spans="1:9" ht="15">
      <c r="A8702" s="190"/>
      <c r="I8702" s="192"/>
    </row>
    <row r="8703" spans="1:9" ht="15">
      <c r="A8703" s="190"/>
      <c r="I8703" s="192"/>
    </row>
    <row r="8704" spans="1:9" ht="15">
      <c r="A8704" s="190"/>
      <c r="I8704" s="192"/>
    </row>
    <row r="8705" spans="1:9" ht="15">
      <c r="A8705" s="190"/>
      <c r="I8705" s="192"/>
    </row>
    <row r="8706" spans="1:9" ht="15">
      <c r="A8706" s="190"/>
      <c r="I8706" s="192"/>
    </row>
    <row r="8707" spans="1:9" ht="15">
      <c r="A8707" s="190"/>
      <c r="I8707" s="192"/>
    </row>
    <row r="8708" spans="1:9" ht="15">
      <c r="A8708" s="190"/>
      <c r="I8708" s="192"/>
    </row>
    <row r="8709" spans="1:9" ht="15">
      <c r="A8709" s="190"/>
      <c r="I8709" s="192"/>
    </row>
    <row r="8710" spans="1:9" ht="15">
      <c r="A8710" s="190"/>
      <c r="I8710" s="192"/>
    </row>
    <row r="8711" spans="1:9" ht="15">
      <c r="A8711" s="190"/>
      <c r="I8711" s="192"/>
    </row>
    <row r="8712" spans="1:9" ht="15">
      <c r="A8712" s="190"/>
      <c r="I8712" s="192"/>
    </row>
    <row r="8713" spans="1:9" ht="15">
      <c r="A8713" s="190"/>
      <c r="I8713" s="192"/>
    </row>
    <row r="8714" spans="1:9" ht="15">
      <c r="A8714" s="190"/>
      <c r="I8714" s="192"/>
    </row>
    <row r="8715" spans="1:9" ht="15">
      <c r="A8715" s="190"/>
      <c r="I8715" s="192"/>
    </row>
    <row r="8716" spans="1:9" ht="15">
      <c r="A8716" s="190"/>
      <c r="I8716" s="192"/>
    </row>
    <row r="8717" spans="1:9" ht="15">
      <c r="A8717" s="190"/>
      <c r="I8717" s="192"/>
    </row>
    <row r="8718" spans="1:9" ht="15">
      <c r="A8718" s="190"/>
      <c r="I8718" s="192"/>
    </row>
    <row r="8719" spans="1:9" ht="15">
      <c r="A8719" s="190"/>
      <c r="I8719" s="192"/>
    </row>
    <row r="8720" spans="1:9" ht="15">
      <c r="A8720" s="190"/>
      <c r="I8720" s="192"/>
    </row>
    <row r="8721" spans="1:9" ht="15">
      <c r="A8721" s="190"/>
      <c r="I8721" s="192"/>
    </row>
    <row r="8722" spans="1:9" ht="15">
      <c r="A8722" s="190"/>
      <c r="I8722" s="192"/>
    </row>
    <row r="8723" spans="1:9" ht="15">
      <c r="A8723" s="190"/>
      <c r="I8723" s="192"/>
    </row>
    <row r="8724" spans="1:9" ht="15">
      <c r="A8724" s="190"/>
      <c r="I8724" s="192"/>
    </row>
    <row r="8725" spans="1:9" ht="15">
      <c r="A8725" s="190"/>
      <c r="I8725" s="192"/>
    </row>
    <row r="8726" spans="1:9" ht="15">
      <c r="A8726" s="190"/>
      <c r="I8726" s="192"/>
    </row>
    <row r="8727" spans="1:9" ht="15">
      <c r="A8727" s="190"/>
      <c r="I8727" s="192"/>
    </row>
    <row r="8728" spans="1:9" ht="15">
      <c r="A8728" s="190"/>
      <c r="I8728" s="192"/>
    </row>
    <row r="8729" spans="1:9" ht="15">
      <c r="A8729" s="190"/>
      <c r="I8729" s="192"/>
    </row>
    <row r="8730" spans="1:9" ht="15">
      <c r="A8730" s="190"/>
      <c r="I8730" s="192"/>
    </row>
    <row r="8731" spans="1:9" ht="15">
      <c r="A8731" s="190"/>
      <c r="I8731" s="192"/>
    </row>
    <row r="8732" spans="1:9" ht="15">
      <c r="A8732" s="190"/>
      <c r="I8732" s="192"/>
    </row>
    <row r="8733" spans="1:9" ht="15">
      <c r="A8733" s="190"/>
      <c r="I8733" s="192"/>
    </row>
    <row r="8734" spans="1:9" ht="15">
      <c r="A8734" s="190"/>
      <c r="I8734" s="192"/>
    </row>
    <row r="8735" spans="1:9" ht="15">
      <c r="A8735" s="190"/>
      <c r="I8735" s="192"/>
    </row>
    <row r="8736" spans="1:9" ht="15">
      <c r="A8736" s="190"/>
      <c r="I8736" s="192"/>
    </row>
    <row r="8737" spans="1:9" ht="15">
      <c r="A8737" s="190"/>
      <c r="I8737" s="192"/>
    </row>
    <row r="8738" spans="1:9" ht="15">
      <c r="A8738" s="190"/>
      <c r="I8738" s="192"/>
    </row>
    <row r="8739" spans="1:9" ht="15">
      <c r="A8739" s="190"/>
      <c r="I8739" s="192"/>
    </row>
    <row r="8740" spans="1:9" ht="15">
      <c r="A8740" s="190"/>
      <c r="I8740" s="192"/>
    </row>
    <row r="8741" spans="1:9" ht="15">
      <c r="A8741" s="190"/>
      <c r="I8741" s="192"/>
    </row>
    <row r="8742" spans="1:9" ht="15">
      <c r="A8742" s="190"/>
      <c r="I8742" s="192"/>
    </row>
    <row r="8743" spans="1:9" ht="15">
      <c r="A8743" s="190"/>
      <c r="I8743" s="192"/>
    </row>
    <row r="8744" spans="1:9" ht="15">
      <c r="A8744" s="190"/>
      <c r="I8744" s="192"/>
    </row>
    <row r="8745" spans="1:9" ht="15">
      <c r="A8745" s="190"/>
      <c r="I8745" s="192"/>
    </row>
    <row r="8746" spans="1:9" ht="15">
      <c r="A8746" s="190"/>
      <c r="I8746" s="192"/>
    </row>
    <row r="8747" spans="1:9" ht="15">
      <c r="A8747" s="190"/>
      <c r="I8747" s="192"/>
    </row>
    <row r="8748" spans="1:9" ht="15">
      <c r="A8748" s="190"/>
      <c r="I8748" s="192"/>
    </row>
    <row r="8749" spans="1:9" ht="15">
      <c r="A8749" s="190"/>
      <c r="I8749" s="192"/>
    </row>
    <row r="8750" spans="1:9" ht="15">
      <c r="A8750" s="190"/>
      <c r="I8750" s="192"/>
    </row>
    <row r="8751" spans="1:9" ht="15">
      <c r="A8751" s="190"/>
      <c r="I8751" s="192"/>
    </row>
    <row r="8752" spans="1:9" ht="15">
      <c r="A8752" s="190"/>
      <c r="I8752" s="192"/>
    </row>
    <row r="8753" spans="1:9" ht="15">
      <c r="A8753" s="190"/>
      <c r="I8753" s="192"/>
    </row>
    <row r="8754" spans="1:9" ht="15">
      <c r="A8754" s="190"/>
      <c r="I8754" s="192"/>
    </row>
    <row r="8755" spans="1:9" ht="15">
      <c r="A8755" s="190"/>
      <c r="I8755" s="192"/>
    </row>
    <row r="8756" spans="1:9" ht="15">
      <c r="A8756" s="190"/>
      <c r="I8756" s="192"/>
    </row>
    <row r="8757" spans="1:9" ht="15">
      <c r="A8757" s="190"/>
      <c r="I8757" s="192"/>
    </row>
    <row r="8758" spans="1:9" ht="15">
      <c r="A8758" s="190"/>
      <c r="I8758" s="192"/>
    </row>
    <row r="8759" spans="1:9" ht="15">
      <c r="A8759" s="190"/>
      <c r="I8759" s="192"/>
    </row>
    <row r="8760" spans="1:9" ht="15">
      <c r="A8760" s="190"/>
      <c r="I8760" s="192"/>
    </row>
    <row r="8761" spans="1:9" ht="15">
      <c r="A8761" s="190"/>
      <c r="I8761" s="192"/>
    </row>
    <row r="8762" spans="1:9" ht="15">
      <c r="A8762" s="190"/>
      <c r="I8762" s="192"/>
    </row>
    <row r="8763" spans="1:9" ht="15">
      <c r="A8763" s="190"/>
      <c r="I8763" s="192"/>
    </row>
    <row r="8764" spans="1:9" ht="15">
      <c r="A8764" s="190"/>
      <c r="I8764" s="192"/>
    </row>
    <row r="8765" spans="1:9" ht="15">
      <c r="A8765" s="190"/>
      <c r="I8765" s="192"/>
    </row>
    <row r="8766" spans="1:9" ht="15">
      <c r="A8766" s="190"/>
      <c r="I8766" s="192"/>
    </row>
    <row r="8767" spans="1:9" ht="15">
      <c r="A8767" s="190"/>
      <c r="I8767" s="192"/>
    </row>
    <row r="8768" spans="1:9" ht="15">
      <c r="A8768" s="190"/>
      <c r="I8768" s="192"/>
    </row>
    <row r="8769" spans="1:9" ht="15">
      <c r="A8769" s="190"/>
      <c r="I8769" s="192"/>
    </row>
    <row r="8770" spans="1:9" ht="15">
      <c r="A8770" s="190"/>
      <c r="I8770" s="192"/>
    </row>
    <row r="8771" spans="1:9" ht="15">
      <c r="A8771" s="190"/>
      <c r="I8771" s="192"/>
    </row>
    <row r="8772" spans="1:9" ht="15">
      <c r="A8772" s="190"/>
      <c r="I8772" s="192"/>
    </row>
    <row r="8773" spans="1:9" ht="15">
      <c r="A8773" s="190"/>
      <c r="I8773" s="192"/>
    </row>
    <row r="8774" spans="1:9" ht="15">
      <c r="A8774" s="190"/>
      <c r="I8774" s="192"/>
    </row>
    <row r="8775" spans="1:9" ht="15">
      <c r="A8775" s="190"/>
      <c r="I8775" s="192"/>
    </row>
    <row r="8776" spans="1:9" ht="15">
      <c r="A8776" s="190"/>
      <c r="I8776" s="192"/>
    </row>
    <row r="8777" spans="1:9" ht="15">
      <c r="A8777" s="190"/>
      <c r="I8777" s="192"/>
    </row>
    <row r="8778" spans="1:9" ht="15">
      <c r="A8778" s="190"/>
      <c r="I8778" s="192"/>
    </row>
    <row r="8779" spans="1:9" ht="15">
      <c r="A8779" s="190"/>
      <c r="I8779" s="192"/>
    </row>
    <row r="8780" spans="1:9" ht="15">
      <c r="A8780" s="190"/>
      <c r="I8780" s="192"/>
    </row>
    <row r="8781" spans="1:9" ht="15">
      <c r="A8781" s="190"/>
      <c r="I8781" s="192"/>
    </row>
    <row r="8782" spans="1:9" ht="15">
      <c r="A8782" s="190"/>
      <c r="I8782" s="192"/>
    </row>
    <row r="8783" spans="1:9" ht="15">
      <c r="A8783" s="190"/>
      <c r="I8783" s="192"/>
    </row>
    <row r="8784" spans="1:9" ht="15">
      <c r="A8784" s="190"/>
      <c r="I8784" s="192"/>
    </row>
    <row r="8785" spans="1:9" ht="15">
      <c r="A8785" s="190"/>
      <c r="I8785" s="192"/>
    </row>
    <row r="8786" spans="1:9" ht="15">
      <c r="A8786" s="190"/>
      <c r="I8786" s="192"/>
    </row>
    <row r="8787" spans="1:9" ht="15">
      <c r="A8787" s="190"/>
      <c r="I8787" s="192"/>
    </row>
    <row r="8788" spans="1:9" ht="15">
      <c r="A8788" s="190"/>
      <c r="I8788" s="192"/>
    </row>
    <row r="8789" spans="1:9" ht="15">
      <c r="A8789" s="190"/>
      <c r="I8789" s="192"/>
    </row>
    <row r="8790" spans="1:9" ht="15">
      <c r="A8790" s="190"/>
      <c r="I8790" s="192"/>
    </row>
    <row r="8791" spans="1:9" ht="15">
      <c r="A8791" s="190"/>
      <c r="I8791" s="192"/>
    </row>
    <row r="8792" spans="1:9" ht="15">
      <c r="A8792" s="190"/>
      <c r="I8792" s="192"/>
    </row>
    <row r="8793" spans="1:9" ht="15">
      <c r="A8793" s="190"/>
      <c r="I8793" s="192"/>
    </row>
    <row r="8794" spans="1:9" ht="15">
      <c r="A8794" s="190"/>
      <c r="I8794" s="192"/>
    </row>
    <row r="8795" spans="1:9" ht="15">
      <c r="A8795" s="190"/>
      <c r="I8795" s="192"/>
    </row>
    <row r="8796" spans="1:9" ht="15">
      <c r="A8796" s="190"/>
      <c r="I8796" s="192"/>
    </row>
    <row r="8797" spans="1:9" ht="15">
      <c r="A8797" s="190"/>
      <c r="I8797" s="192"/>
    </row>
    <row r="8798" spans="1:9" ht="15">
      <c r="A8798" s="190"/>
      <c r="I8798" s="192"/>
    </row>
    <row r="8799" spans="1:9" ht="15">
      <c r="A8799" s="190"/>
      <c r="I8799" s="192"/>
    </row>
    <row r="8800" spans="1:9" ht="15">
      <c r="A8800" s="190"/>
      <c r="I8800" s="192"/>
    </row>
    <row r="8801" spans="1:9" ht="15">
      <c r="A8801" s="190"/>
      <c r="I8801" s="192"/>
    </row>
    <row r="8802" spans="1:9" ht="15">
      <c r="A8802" s="190"/>
      <c r="I8802" s="192"/>
    </row>
    <row r="8803" spans="1:9" ht="15">
      <c r="A8803" s="190"/>
      <c r="I8803" s="192"/>
    </row>
    <row r="8804" spans="1:9" ht="15">
      <c r="A8804" s="190"/>
      <c r="I8804" s="192"/>
    </row>
    <row r="8805" spans="1:9" ht="15">
      <c r="A8805" s="190"/>
      <c r="I8805" s="192"/>
    </row>
    <row r="8806" spans="1:9" ht="15">
      <c r="A8806" s="190"/>
      <c r="I8806" s="192"/>
    </row>
    <row r="8807" spans="1:9" ht="15">
      <c r="A8807" s="190"/>
      <c r="I8807" s="192"/>
    </row>
    <row r="8808" spans="1:9" ht="15">
      <c r="A8808" s="190"/>
      <c r="I8808" s="192"/>
    </row>
    <row r="8809" spans="1:9" ht="15">
      <c r="A8809" s="190"/>
      <c r="I8809" s="192"/>
    </row>
    <row r="8810" spans="1:9" ht="15">
      <c r="A8810" s="190"/>
      <c r="I8810" s="192"/>
    </row>
    <row r="8811" spans="1:9" ht="15">
      <c r="A8811" s="190"/>
      <c r="I8811" s="192"/>
    </row>
    <row r="8812" spans="1:9" ht="15">
      <c r="A8812" s="190"/>
      <c r="I8812" s="192"/>
    </row>
    <row r="8813" spans="1:9" ht="15">
      <c r="A8813" s="190"/>
      <c r="I8813" s="192"/>
    </row>
    <row r="8814" spans="1:9" ht="15">
      <c r="A8814" s="190"/>
      <c r="I8814" s="192"/>
    </row>
    <row r="8815" spans="1:9" ht="15">
      <c r="A8815" s="190"/>
      <c r="I8815" s="192"/>
    </row>
    <row r="8816" spans="1:9" ht="15">
      <c r="A8816" s="190"/>
      <c r="I8816" s="192"/>
    </row>
    <row r="8817" spans="1:9" ht="15">
      <c r="A8817" s="190"/>
      <c r="I8817" s="192"/>
    </row>
    <row r="8818" spans="1:9" ht="15">
      <c r="A8818" s="190"/>
      <c r="I8818" s="192"/>
    </row>
    <row r="8819" spans="1:9" ht="15">
      <c r="A8819" s="190"/>
      <c r="I8819" s="192"/>
    </row>
    <row r="8820" spans="1:9" ht="15">
      <c r="A8820" s="190"/>
      <c r="I8820" s="192"/>
    </row>
    <row r="8821" spans="1:9" ht="15">
      <c r="A8821" s="190"/>
      <c r="I8821" s="192"/>
    </row>
    <row r="8822" spans="1:9" ht="15">
      <c r="A8822" s="190"/>
      <c r="I8822" s="192"/>
    </row>
    <row r="8823" spans="1:9" ht="15">
      <c r="A8823" s="190"/>
      <c r="I8823" s="192"/>
    </row>
    <row r="8824" spans="1:9" ht="15">
      <c r="A8824" s="190"/>
      <c r="I8824" s="192"/>
    </row>
    <row r="8825" spans="1:9" ht="15">
      <c r="A8825" s="190"/>
      <c r="I8825" s="192"/>
    </row>
    <row r="8826" spans="1:9" ht="15">
      <c r="A8826" s="190"/>
      <c r="I8826" s="192"/>
    </row>
    <row r="8827" spans="1:9" ht="15">
      <c r="A8827" s="190"/>
      <c r="I8827" s="192"/>
    </row>
    <row r="8828" spans="1:9" ht="15">
      <c r="A8828" s="190"/>
      <c r="I8828" s="192"/>
    </row>
    <row r="8829" spans="1:9" ht="15">
      <c r="A8829" s="190"/>
      <c r="I8829" s="192"/>
    </row>
    <row r="8830" spans="1:9" ht="15">
      <c r="A8830" s="190"/>
      <c r="I8830" s="192"/>
    </row>
    <row r="8831" spans="1:9" ht="15">
      <c r="A8831" s="190"/>
      <c r="I8831" s="192"/>
    </row>
    <row r="8832" spans="1:9" ht="15">
      <c r="A8832" s="190"/>
      <c r="I8832" s="192"/>
    </row>
    <row r="8833" spans="1:9" ht="15">
      <c r="A8833" s="190"/>
      <c r="I8833" s="192"/>
    </row>
    <row r="8834" spans="1:9" ht="15">
      <c r="A8834" s="190"/>
      <c r="I8834" s="192"/>
    </row>
    <row r="8835" spans="1:9" ht="15">
      <c r="A8835" s="190"/>
      <c r="I8835" s="192"/>
    </row>
    <row r="8836" spans="1:9" ht="15">
      <c r="A8836" s="190"/>
      <c r="I8836" s="192"/>
    </row>
    <row r="8837" spans="1:9" ht="15">
      <c r="A8837" s="190"/>
      <c r="I8837" s="192"/>
    </row>
    <row r="8838" spans="1:9" ht="15">
      <c r="A8838" s="190"/>
      <c r="I8838" s="192"/>
    </row>
    <row r="8839" spans="1:9" ht="15">
      <c r="A8839" s="190"/>
      <c r="I8839" s="192"/>
    </row>
    <row r="8840" spans="1:9" ht="15">
      <c r="A8840" s="190"/>
      <c r="I8840" s="192"/>
    </row>
    <row r="8841" spans="1:9" ht="15">
      <c r="A8841" s="190"/>
      <c r="I8841" s="192"/>
    </row>
    <row r="8842" spans="1:9" ht="15">
      <c r="A8842" s="190"/>
      <c r="I8842" s="192"/>
    </row>
    <row r="8843" spans="1:9" ht="15">
      <c r="A8843" s="190"/>
      <c r="I8843" s="192"/>
    </row>
    <row r="8844" spans="1:9" ht="15">
      <c r="A8844" s="190"/>
      <c r="I8844" s="192"/>
    </row>
    <row r="8845" spans="1:9" ht="15">
      <c r="A8845" s="190"/>
      <c r="I8845" s="192"/>
    </row>
    <row r="8846" spans="1:9" ht="15">
      <c r="A8846" s="190"/>
      <c r="I8846" s="192"/>
    </row>
    <row r="8847" spans="1:9" ht="15">
      <c r="A8847" s="190"/>
      <c r="I8847" s="192"/>
    </row>
    <row r="8848" spans="1:9" ht="15">
      <c r="A8848" s="190"/>
      <c r="I8848" s="192"/>
    </row>
    <row r="8849" spans="1:9" ht="15">
      <c r="A8849" s="190"/>
      <c r="I8849" s="192"/>
    </row>
    <row r="8850" spans="1:9" ht="15">
      <c r="A8850" s="190"/>
      <c r="I8850" s="192"/>
    </row>
    <row r="8851" spans="1:9" ht="15">
      <c r="A8851" s="190"/>
      <c r="I8851" s="192"/>
    </row>
    <row r="8852" spans="1:9" ht="15">
      <c r="A8852" s="190"/>
      <c r="I8852" s="192"/>
    </row>
    <row r="8853" spans="1:9" ht="15">
      <c r="A8853" s="190"/>
      <c r="I8853" s="192"/>
    </row>
    <row r="8854" spans="1:9" ht="15">
      <c r="A8854" s="190"/>
      <c r="I8854" s="192"/>
    </row>
    <row r="8855" spans="1:9" ht="15">
      <c r="A8855" s="190"/>
      <c r="I8855" s="192"/>
    </row>
    <row r="8856" spans="1:9" ht="15">
      <c r="A8856" s="190"/>
      <c r="I8856" s="192"/>
    </row>
    <row r="8857" spans="1:9" ht="15">
      <c r="A8857" s="190"/>
      <c r="I8857" s="192"/>
    </row>
    <row r="8858" spans="1:9" ht="15">
      <c r="A8858" s="190"/>
      <c r="I8858" s="192"/>
    </row>
    <row r="8859" spans="1:9" ht="15">
      <c r="A8859" s="190"/>
      <c r="I8859" s="192"/>
    </row>
    <row r="8860" spans="1:9" ht="15">
      <c r="A8860" s="190"/>
      <c r="I8860" s="192"/>
    </row>
    <row r="8861" spans="1:9" ht="15">
      <c r="A8861" s="190"/>
      <c r="I8861" s="192"/>
    </row>
    <row r="8862" spans="1:9" ht="15">
      <c r="A8862" s="190"/>
      <c r="I8862" s="192"/>
    </row>
    <row r="8863" spans="1:9" ht="15">
      <c r="A8863" s="190"/>
      <c r="I8863" s="192"/>
    </row>
    <row r="8864" spans="1:9" ht="15">
      <c r="A8864" s="190"/>
      <c r="I8864" s="192"/>
    </row>
    <row r="8865" spans="1:9" ht="15">
      <c r="A8865" s="190"/>
      <c r="I8865" s="192"/>
    </row>
    <row r="8866" spans="1:9" ht="15">
      <c r="A8866" s="190"/>
      <c r="I8866" s="192"/>
    </row>
    <row r="8867" spans="1:9" ht="15">
      <c r="A8867" s="190"/>
      <c r="I8867" s="192"/>
    </row>
    <row r="8868" spans="1:9" ht="15">
      <c r="A8868" s="190"/>
      <c r="I8868" s="192"/>
    </row>
    <row r="8869" spans="1:9" ht="15">
      <c r="A8869" s="190"/>
      <c r="I8869" s="192"/>
    </row>
    <row r="8870" spans="1:9" ht="15">
      <c r="A8870" s="190"/>
      <c r="I8870" s="192"/>
    </row>
    <row r="8871" spans="1:9" ht="15">
      <c r="A8871" s="190"/>
      <c r="I8871" s="192"/>
    </row>
    <row r="8872" spans="1:9" ht="15">
      <c r="A8872" s="190"/>
      <c r="I8872" s="192"/>
    </row>
    <row r="8873" spans="1:9" ht="15">
      <c r="A8873" s="190"/>
      <c r="I8873" s="192"/>
    </row>
    <row r="8874" spans="1:9" ht="15">
      <c r="A8874" s="190"/>
      <c r="I8874" s="192"/>
    </row>
    <row r="8875" spans="1:9" ht="15">
      <c r="A8875" s="190"/>
      <c r="I8875" s="192"/>
    </row>
    <row r="8876" spans="1:9" ht="15">
      <c r="A8876" s="190"/>
      <c r="I8876" s="192"/>
    </row>
    <row r="8877" spans="1:9" ht="15">
      <c r="A8877" s="190"/>
      <c r="I8877" s="192"/>
    </row>
    <row r="8878" spans="1:9" ht="15">
      <c r="A8878" s="190"/>
      <c r="I8878" s="192"/>
    </row>
    <row r="8879" spans="1:9" ht="15">
      <c r="A8879" s="190"/>
      <c r="I8879" s="192"/>
    </row>
    <row r="8880" spans="1:9" ht="15">
      <c r="A8880" s="190"/>
      <c r="I8880" s="192"/>
    </row>
    <row r="8881" spans="1:9" ht="15">
      <c r="A8881" s="190"/>
      <c r="I8881" s="192"/>
    </row>
    <row r="8882" spans="1:9" ht="15">
      <c r="A8882" s="190"/>
      <c r="I8882" s="192"/>
    </row>
    <row r="8883" spans="1:9" ht="15">
      <c r="A8883" s="190"/>
      <c r="I8883" s="192"/>
    </row>
    <row r="8884" spans="1:9" ht="15">
      <c r="A8884" s="190"/>
      <c r="I8884" s="192"/>
    </row>
    <row r="8885" spans="1:9" ht="15">
      <c r="A8885" s="190"/>
      <c r="I8885" s="192"/>
    </row>
    <row r="8886" spans="1:9" ht="15">
      <c r="A8886" s="190"/>
      <c r="I8886" s="192"/>
    </row>
    <row r="8887" spans="1:9" ht="15">
      <c r="A8887" s="190"/>
      <c r="I8887" s="192"/>
    </row>
    <row r="8888" spans="1:9" ht="15">
      <c r="A8888" s="190"/>
      <c r="I8888" s="192"/>
    </row>
    <row r="8889" spans="1:9" ht="15">
      <c r="A8889" s="190"/>
      <c r="I8889" s="192"/>
    </row>
    <row r="8890" spans="1:9" ht="15">
      <c r="A8890" s="190"/>
      <c r="I8890" s="192"/>
    </row>
    <row r="8891" spans="1:9" ht="15">
      <c r="A8891" s="190"/>
      <c r="I8891" s="192"/>
    </row>
    <row r="8892" spans="1:9" ht="15">
      <c r="A8892" s="190"/>
      <c r="I8892" s="192"/>
    </row>
    <row r="8893" spans="1:9" ht="15">
      <c r="A8893" s="190"/>
      <c r="I8893" s="192"/>
    </row>
    <row r="8894" spans="1:9" ht="15">
      <c r="A8894" s="190"/>
      <c r="I8894" s="192"/>
    </row>
    <row r="8895" spans="1:9" ht="15">
      <c r="A8895" s="190"/>
      <c r="I8895" s="192"/>
    </row>
    <row r="8896" spans="1:9" ht="15">
      <c r="A8896" s="190"/>
      <c r="I8896" s="192"/>
    </row>
    <row r="8897" spans="1:9" ht="15">
      <c r="A8897" s="190"/>
      <c r="I8897" s="192"/>
    </row>
    <row r="8898" spans="1:9" ht="15">
      <c r="A8898" s="190"/>
      <c r="I8898" s="192"/>
    </row>
    <row r="8899" spans="1:9" ht="15">
      <c r="A8899" s="190"/>
      <c r="I8899" s="192"/>
    </row>
    <row r="8900" spans="1:9" ht="15">
      <c r="A8900" s="190"/>
      <c r="I8900" s="192"/>
    </row>
    <row r="8901" spans="1:9" ht="15">
      <c r="A8901" s="190"/>
      <c r="I8901" s="192"/>
    </row>
    <row r="8902" spans="1:9" ht="15">
      <c r="A8902" s="190"/>
      <c r="I8902" s="192"/>
    </row>
    <row r="8903" spans="1:9" ht="15">
      <c r="A8903" s="190"/>
      <c r="I8903" s="192"/>
    </row>
    <row r="8904" spans="1:9" ht="15">
      <c r="A8904" s="190"/>
      <c r="I8904" s="192"/>
    </row>
    <row r="8905" spans="1:9" ht="15">
      <c r="A8905" s="190"/>
      <c r="I8905" s="192"/>
    </row>
    <row r="8906" spans="1:9" ht="15">
      <c r="A8906" s="190"/>
      <c r="I8906" s="192"/>
    </row>
    <row r="8907" spans="1:9" ht="15">
      <c r="A8907" s="190"/>
      <c r="I8907" s="192"/>
    </row>
    <row r="8908" spans="1:9" ht="15">
      <c r="A8908" s="190"/>
      <c r="I8908" s="192"/>
    </row>
    <row r="8909" spans="1:9" ht="15">
      <c r="A8909" s="190"/>
      <c r="I8909" s="192"/>
    </row>
    <row r="8910" spans="1:9" ht="15">
      <c r="A8910" s="190"/>
      <c r="I8910" s="192"/>
    </row>
    <row r="8911" spans="1:9" ht="15">
      <c r="A8911" s="190"/>
      <c r="I8911" s="192"/>
    </row>
    <row r="8912" spans="1:9" ht="15">
      <c r="A8912" s="190"/>
      <c r="I8912" s="192"/>
    </row>
    <row r="8913" spans="1:9" ht="15">
      <c r="A8913" s="190"/>
      <c r="I8913" s="192"/>
    </row>
    <row r="8914" spans="1:9" ht="15">
      <c r="A8914" s="190"/>
      <c r="I8914" s="192"/>
    </row>
    <row r="8915" spans="1:9" ht="15">
      <c r="A8915" s="190"/>
      <c r="I8915" s="192"/>
    </row>
    <row r="8916" spans="1:9" ht="15">
      <c r="A8916" s="190"/>
      <c r="I8916" s="192"/>
    </row>
    <row r="8917" spans="1:9" ht="15">
      <c r="A8917" s="190"/>
      <c r="I8917" s="192"/>
    </row>
    <row r="8918" spans="1:9" ht="15">
      <c r="A8918" s="190"/>
      <c r="I8918" s="192"/>
    </row>
    <row r="8919" spans="1:9" ht="15">
      <c r="A8919" s="190"/>
      <c r="I8919" s="192"/>
    </row>
    <row r="8920" spans="1:9" ht="15">
      <c r="A8920" s="190"/>
      <c r="I8920" s="192"/>
    </row>
    <row r="8921" spans="1:9" ht="15">
      <c r="A8921" s="190"/>
      <c r="I8921" s="192"/>
    </row>
    <row r="8922" spans="1:9" ht="15">
      <c r="A8922" s="190"/>
      <c r="I8922" s="192"/>
    </row>
    <row r="8923" spans="1:9" ht="15">
      <c r="A8923" s="190"/>
      <c r="I8923" s="192"/>
    </row>
    <row r="8924" spans="1:9" ht="15">
      <c r="A8924" s="190"/>
      <c r="I8924" s="192"/>
    </row>
    <row r="8925" spans="1:9" ht="15">
      <c r="A8925" s="190"/>
      <c r="I8925" s="192"/>
    </row>
    <row r="8926" spans="1:9" ht="15">
      <c r="A8926" s="190"/>
      <c r="I8926" s="192"/>
    </row>
    <row r="8927" spans="1:9" ht="15">
      <c r="A8927" s="190"/>
      <c r="I8927" s="192"/>
    </row>
    <row r="8928" spans="1:9" ht="15">
      <c r="A8928" s="190"/>
      <c r="I8928" s="192"/>
    </row>
    <row r="8929" spans="1:9" ht="15">
      <c r="A8929" s="190"/>
      <c r="I8929" s="192"/>
    </row>
    <row r="8930" spans="1:9" ht="15">
      <c r="A8930" s="190"/>
      <c r="I8930" s="192"/>
    </row>
    <row r="8931" spans="1:9" ht="15">
      <c r="A8931" s="190"/>
      <c r="I8931" s="192"/>
    </row>
    <row r="8932" spans="1:9" ht="15">
      <c r="A8932" s="190"/>
      <c r="I8932" s="192"/>
    </row>
    <row r="8933" spans="1:9" ht="15">
      <c r="A8933" s="190"/>
      <c r="I8933" s="192"/>
    </row>
    <row r="8934" spans="1:9" ht="15">
      <c r="A8934" s="190"/>
      <c r="I8934" s="192"/>
    </row>
    <row r="8935" spans="1:9" ht="15">
      <c r="A8935" s="190"/>
      <c r="I8935" s="192"/>
    </row>
    <row r="8936" spans="1:9" ht="15">
      <c r="A8936" s="190"/>
      <c r="I8936" s="192"/>
    </row>
    <row r="8937" spans="1:9" ht="15">
      <c r="A8937" s="190"/>
      <c r="I8937" s="192"/>
    </row>
    <row r="8938" spans="1:9" ht="15">
      <c r="A8938" s="190"/>
      <c r="I8938" s="192"/>
    </row>
    <row r="8939" spans="1:9" ht="15">
      <c r="A8939" s="190"/>
      <c r="I8939" s="192"/>
    </row>
    <row r="8940" spans="1:9" ht="15">
      <c r="A8940" s="190"/>
      <c r="I8940" s="192"/>
    </row>
    <row r="8941" spans="1:9" ht="15">
      <c r="A8941" s="190"/>
      <c r="I8941" s="192"/>
    </row>
    <row r="8942" spans="1:9" ht="15">
      <c r="A8942" s="190"/>
      <c r="I8942" s="192"/>
    </row>
    <row r="8943" spans="1:9" ht="15">
      <c r="A8943" s="190"/>
      <c r="I8943" s="192"/>
    </row>
    <row r="8944" spans="1:9" ht="15">
      <c r="A8944" s="190"/>
      <c r="I8944" s="192"/>
    </row>
    <row r="8945" spans="1:9" ht="15">
      <c r="A8945" s="190"/>
      <c r="I8945" s="192"/>
    </row>
    <row r="8946" spans="1:9" ht="15">
      <c r="A8946" s="190"/>
      <c r="I8946" s="192"/>
    </row>
    <row r="8947" spans="1:9" ht="15">
      <c r="A8947" s="190"/>
      <c r="I8947" s="192"/>
    </row>
    <row r="8948" spans="1:9" ht="15">
      <c r="A8948" s="190"/>
      <c r="I8948" s="192"/>
    </row>
    <row r="8949" spans="1:9" ht="15">
      <c r="A8949" s="190"/>
      <c r="I8949" s="192"/>
    </row>
    <row r="8950" spans="1:9" ht="15">
      <c r="A8950" s="190"/>
      <c r="I8950" s="192"/>
    </row>
    <row r="8951" spans="1:9" ht="15">
      <c r="A8951" s="190"/>
      <c r="I8951" s="192"/>
    </row>
    <row r="8952" spans="1:9" ht="15">
      <c r="A8952" s="190"/>
      <c r="I8952" s="192"/>
    </row>
    <row r="8953" spans="1:9" ht="15">
      <c r="A8953" s="190"/>
      <c r="I8953" s="192"/>
    </row>
    <row r="8954" spans="1:9" ht="15">
      <c r="A8954" s="190"/>
      <c r="I8954" s="192"/>
    </row>
    <row r="8955" spans="1:9" ht="15">
      <c r="A8955" s="190"/>
      <c r="I8955" s="192"/>
    </row>
    <row r="8956" spans="1:9" ht="15">
      <c r="A8956" s="190"/>
      <c r="I8956" s="192"/>
    </row>
    <row r="8957" spans="1:9" ht="15">
      <c r="A8957" s="190"/>
      <c r="I8957" s="192"/>
    </row>
    <row r="8958" spans="1:9" ht="15">
      <c r="A8958" s="190"/>
      <c r="I8958" s="192"/>
    </row>
    <row r="8959" spans="1:9" ht="15">
      <c r="A8959" s="190"/>
      <c r="I8959" s="192"/>
    </row>
    <row r="8960" spans="1:9" ht="15">
      <c r="A8960" s="190"/>
      <c r="I8960" s="192"/>
    </row>
    <row r="8961" spans="1:9" ht="15">
      <c r="A8961" s="190"/>
      <c r="I8961" s="192"/>
    </row>
    <row r="8962" spans="1:9" ht="15">
      <c r="A8962" s="190"/>
      <c r="I8962" s="192"/>
    </row>
    <row r="8963" spans="1:9" ht="15">
      <c r="A8963" s="190"/>
      <c r="I8963" s="192"/>
    </row>
    <row r="8964" spans="1:9" ht="15">
      <c r="A8964" s="190"/>
      <c r="I8964" s="192"/>
    </row>
    <row r="8965" spans="1:9" ht="15">
      <c r="A8965" s="190"/>
      <c r="I8965" s="192"/>
    </row>
    <row r="8966" spans="1:9" ht="15">
      <c r="A8966" s="190"/>
      <c r="I8966" s="192"/>
    </row>
    <row r="8967" spans="1:9" ht="15">
      <c r="A8967" s="190"/>
      <c r="I8967" s="192"/>
    </row>
    <row r="8968" spans="1:9" ht="15">
      <c r="A8968" s="190"/>
      <c r="I8968" s="192"/>
    </row>
    <row r="8969" spans="1:9" ht="15">
      <c r="A8969" s="190"/>
      <c r="I8969" s="192"/>
    </row>
    <row r="8970" spans="1:9" ht="15">
      <c r="A8970" s="190"/>
      <c r="I8970" s="192"/>
    </row>
    <row r="8971" spans="1:9" ht="15">
      <c r="A8971" s="190"/>
      <c r="I8971" s="192"/>
    </row>
    <row r="8972" spans="1:9" ht="15">
      <c r="A8972" s="190"/>
      <c r="I8972" s="192"/>
    </row>
    <row r="8973" spans="1:9" ht="15">
      <c r="A8973" s="190"/>
      <c r="I8973" s="192"/>
    </row>
    <row r="8974" spans="1:9" ht="15">
      <c r="A8974" s="190"/>
      <c r="I8974" s="192"/>
    </row>
    <row r="8975" spans="1:9" ht="15">
      <c r="A8975" s="190"/>
      <c r="I8975" s="192"/>
    </row>
    <row r="8976" spans="1:9" ht="15">
      <c r="A8976" s="190"/>
      <c r="I8976" s="192"/>
    </row>
    <row r="8977" spans="1:9" ht="15">
      <c r="A8977" s="190"/>
      <c r="I8977" s="192"/>
    </row>
    <row r="8978" spans="1:9" ht="15">
      <c r="A8978" s="190"/>
      <c r="I8978" s="192"/>
    </row>
    <row r="8979" spans="1:9" ht="15">
      <c r="A8979" s="190"/>
      <c r="I8979" s="192"/>
    </row>
    <row r="8980" spans="1:9" ht="15">
      <c r="A8980" s="190"/>
      <c r="I8980" s="192"/>
    </row>
    <row r="8981" spans="1:9" ht="15">
      <c r="A8981" s="190"/>
      <c r="I8981" s="192"/>
    </row>
    <row r="8982" spans="1:9" ht="15">
      <c r="A8982" s="190"/>
      <c r="I8982" s="192"/>
    </row>
    <row r="8983" spans="1:9" ht="15">
      <c r="A8983" s="190"/>
      <c r="I8983" s="192"/>
    </row>
    <row r="8984" spans="1:9" ht="15">
      <c r="A8984" s="190"/>
      <c r="I8984" s="192"/>
    </row>
    <row r="8985" spans="1:9" ht="15">
      <c r="A8985" s="190"/>
      <c r="I8985" s="192"/>
    </row>
    <row r="8986" spans="1:9" ht="15">
      <c r="A8986" s="190"/>
      <c r="I8986" s="192"/>
    </row>
    <row r="8987" spans="1:9" ht="15">
      <c r="A8987" s="190"/>
      <c r="I8987" s="192"/>
    </row>
    <row r="8988" spans="1:9" ht="15">
      <c r="A8988" s="190"/>
      <c r="I8988" s="192"/>
    </row>
    <row r="8989" spans="1:9" ht="15">
      <c r="A8989" s="190"/>
      <c r="I8989" s="192"/>
    </row>
    <row r="8990" spans="1:9" ht="15">
      <c r="A8990" s="190"/>
      <c r="I8990" s="192"/>
    </row>
    <row r="8991" spans="1:9" ht="15">
      <c r="A8991" s="190"/>
      <c r="I8991" s="192"/>
    </row>
    <row r="8992" spans="1:9" ht="15">
      <c r="A8992" s="190"/>
      <c r="I8992" s="192"/>
    </row>
    <row r="8993" spans="1:9" ht="15">
      <c r="A8993" s="190"/>
      <c r="I8993" s="192"/>
    </row>
    <row r="8994" spans="1:9" ht="15">
      <c r="A8994" s="190"/>
      <c r="I8994" s="192"/>
    </row>
    <row r="8995" spans="1:9" ht="15">
      <c r="A8995" s="190"/>
      <c r="I8995" s="192"/>
    </row>
    <row r="8996" spans="1:9" ht="15">
      <c r="A8996" s="190"/>
      <c r="I8996" s="192"/>
    </row>
    <row r="8997" spans="1:9" ht="15">
      <c r="A8997" s="190"/>
      <c r="I8997" s="192"/>
    </row>
    <row r="8998" spans="1:9" ht="15">
      <c r="A8998" s="190"/>
      <c r="I8998" s="192"/>
    </row>
    <row r="8999" spans="1:9" ht="15">
      <c r="A8999" s="190"/>
      <c r="I8999" s="192"/>
    </row>
    <row r="9000" spans="1:9" ht="15">
      <c r="A9000" s="190"/>
      <c r="I9000" s="192"/>
    </row>
    <row r="9001" spans="1:9" ht="15">
      <c r="A9001" s="190"/>
      <c r="I9001" s="192"/>
    </row>
    <row r="9002" spans="1:9" ht="15">
      <c r="A9002" s="190"/>
      <c r="I9002" s="192"/>
    </row>
    <row r="9003" spans="1:9" ht="15">
      <c r="A9003" s="190"/>
      <c r="I9003" s="192"/>
    </row>
    <row r="9004" spans="1:9" ht="15">
      <c r="A9004" s="190"/>
      <c r="I9004" s="192"/>
    </row>
    <row r="9005" spans="1:9" ht="15">
      <c r="A9005" s="190"/>
      <c r="I9005" s="192"/>
    </row>
    <row r="9006" spans="1:9" ht="15">
      <c r="A9006" s="190"/>
      <c r="I9006" s="192"/>
    </row>
    <row r="9007" spans="1:9" ht="15">
      <c r="A9007" s="190"/>
      <c r="I9007" s="192"/>
    </row>
    <row r="9008" spans="1:9" ht="15">
      <c r="A9008" s="190"/>
      <c r="I9008" s="192"/>
    </row>
    <row r="9009" spans="1:9" ht="15">
      <c r="A9009" s="190"/>
      <c r="I9009" s="192"/>
    </row>
    <row r="9010" spans="1:9" ht="15">
      <c r="A9010" s="190"/>
      <c r="I9010" s="192"/>
    </row>
    <row r="9011" spans="1:9" ht="15">
      <c r="A9011" s="190"/>
      <c r="I9011" s="192"/>
    </row>
    <row r="9012" spans="1:9" ht="15">
      <c r="A9012" s="190"/>
      <c r="I9012" s="192"/>
    </row>
    <row r="9013" spans="1:9" ht="15">
      <c r="A9013" s="190"/>
      <c r="I9013" s="192"/>
    </row>
    <row r="9014" spans="1:9" ht="15">
      <c r="A9014" s="190"/>
      <c r="I9014" s="192"/>
    </row>
    <row r="9015" spans="1:9" ht="15">
      <c r="A9015" s="190"/>
      <c r="I9015" s="192"/>
    </row>
    <row r="9016" spans="1:9" ht="15">
      <c r="A9016" s="190"/>
      <c r="I9016" s="192"/>
    </row>
    <row r="9017" spans="1:9" ht="15">
      <c r="A9017" s="190"/>
      <c r="I9017" s="192"/>
    </row>
    <row r="9018" spans="1:9" ht="15">
      <c r="A9018" s="190"/>
      <c r="I9018" s="192"/>
    </row>
    <row r="9019" spans="1:9" ht="15">
      <c r="A9019" s="190"/>
      <c r="I9019" s="192"/>
    </row>
    <row r="9020" spans="1:9" ht="15">
      <c r="A9020" s="190"/>
      <c r="I9020" s="192"/>
    </row>
    <row r="9021" spans="1:9" ht="15">
      <c r="A9021" s="190"/>
      <c r="I9021" s="192"/>
    </row>
    <row r="9022" spans="1:9" ht="15">
      <c r="A9022" s="190"/>
      <c r="I9022" s="192"/>
    </row>
    <row r="9023" spans="1:9" ht="15">
      <c r="A9023" s="190"/>
      <c r="I9023" s="192"/>
    </row>
    <row r="9024" spans="1:9" ht="15">
      <c r="A9024" s="190"/>
      <c r="I9024" s="192"/>
    </row>
    <row r="9025" spans="1:9" ht="15">
      <c r="A9025" s="190"/>
      <c r="I9025" s="192"/>
    </row>
    <row r="9026" spans="1:9" ht="15">
      <c r="A9026" s="190"/>
      <c r="I9026" s="192"/>
    </row>
    <row r="9027" spans="1:9" ht="15">
      <c r="A9027" s="190"/>
      <c r="I9027" s="192"/>
    </row>
    <row r="9028" spans="1:9" ht="15">
      <c r="A9028" s="190"/>
      <c r="I9028" s="192"/>
    </row>
    <row r="9029" spans="1:9" ht="15">
      <c r="A9029" s="190"/>
      <c r="I9029" s="192"/>
    </row>
    <row r="9030" spans="1:9" ht="15">
      <c r="A9030" s="190"/>
      <c r="I9030" s="192"/>
    </row>
    <row r="9031" spans="1:9" ht="15">
      <c r="A9031" s="190"/>
      <c r="I9031" s="192"/>
    </row>
    <row r="9032" spans="1:9" ht="15">
      <c r="A9032" s="190"/>
      <c r="I9032" s="192"/>
    </row>
    <row r="9033" spans="1:9" ht="15">
      <c r="A9033" s="190"/>
      <c r="I9033" s="192"/>
    </row>
    <row r="9034" spans="1:9" ht="15">
      <c r="A9034" s="190"/>
      <c r="I9034" s="192"/>
    </row>
    <row r="9035" spans="1:9" ht="15">
      <c r="A9035" s="190"/>
      <c r="I9035" s="192"/>
    </row>
    <row r="9036" spans="1:9" ht="15">
      <c r="A9036" s="190"/>
      <c r="I9036" s="192"/>
    </row>
    <row r="9037" spans="1:9" ht="15">
      <c r="A9037" s="190"/>
      <c r="I9037" s="192"/>
    </row>
    <row r="9038" spans="1:9" ht="15">
      <c r="A9038" s="190"/>
      <c r="I9038" s="192"/>
    </row>
    <row r="9039" spans="1:9" ht="15">
      <c r="A9039" s="190"/>
      <c r="I9039" s="192"/>
    </row>
    <row r="9040" spans="1:9" ht="15">
      <c r="A9040" s="190"/>
      <c r="I9040" s="192"/>
    </row>
    <row r="9041" spans="1:9" ht="15">
      <c r="A9041" s="190"/>
      <c r="I9041" s="192"/>
    </row>
    <row r="9042" spans="1:9" ht="15">
      <c r="A9042" s="190"/>
      <c r="I9042" s="192"/>
    </row>
    <row r="9043" spans="1:9" ht="15">
      <c r="A9043" s="190"/>
      <c r="I9043" s="192"/>
    </row>
    <row r="9044" spans="1:9" ht="15">
      <c r="A9044" s="190"/>
      <c r="I9044" s="192"/>
    </row>
    <row r="9045" spans="1:9" ht="15">
      <c r="A9045" s="190"/>
      <c r="I9045" s="192"/>
    </row>
    <row r="9046" spans="1:9" ht="15">
      <c r="A9046" s="190"/>
      <c r="I9046" s="192"/>
    </row>
    <row r="9047" spans="1:9" ht="15">
      <c r="A9047" s="190"/>
      <c r="I9047" s="192"/>
    </row>
    <row r="9048" spans="1:9" ht="15">
      <c r="A9048" s="190"/>
      <c r="I9048" s="192"/>
    </row>
    <row r="9049" spans="1:9" ht="15">
      <c r="A9049" s="190"/>
      <c r="I9049" s="192"/>
    </row>
    <row r="9050" spans="1:9" ht="15">
      <c r="A9050" s="190"/>
      <c r="I9050" s="192"/>
    </row>
    <row r="9051" spans="1:9" ht="15">
      <c r="A9051" s="190"/>
      <c r="I9051" s="192"/>
    </row>
    <row r="9052" spans="1:9" ht="15">
      <c r="A9052" s="190"/>
      <c r="I9052" s="192"/>
    </row>
    <row r="9053" spans="1:9" ht="15">
      <c r="A9053" s="190"/>
      <c r="I9053" s="192"/>
    </row>
    <row r="9054" spans="1:9" ht="15">
      <c r="A9054" s="190"/>
      <c r="I9054" s="192"/>
    </row>
    <row r="9055" spans="1:9" ht="15">
      <c r="A9055" s="190"/>
      <c r="I9055" s="192"/>
    </row>
    <row r="9056" spans="1:9" ht="15">
      <c r="A9056" s="190"/>
      <c r="I9056" s="192"/>
    </row>
    <row r="9057" spans="1:9" ht="15">
      <c r="A9057" s="190"/>
      <c r="I9057" s="192"/>
    </row>
    <row r="9058" spans="1:9" ht="15">
      <c r="A9058" s="190"/>
      <c r="I9058" s="192"/>
    </row>
    <row r="9059" spans="1:9" ht="15">
      <c r="A9059" s="190"/>
      <c r="I9059" s="192"/>
    </row>
    <row r="9060" spans="1:9" ht="15">
      <c r="A9060" s="190"/>
      <c r="I9060" s="192"/>
    </row>
    <row r="9061" spans="1:9" ht="15">
      <c r="A9061" s="190"/>
      <c r="I9061" s="192"/>
    </row>
    <row r="9062" spans="1:9" ht="15">
      <c r="A9062" s="190"/>
      <c r="I9062" s="192"/>
    </row>
    <row r="9063" spans="1:9" ht="15">
      <c r="A9063" s="190"/>
      <c r="I9063" s="192"/>
    </row>
    <row r="9064" spans="1:9" ht="15">
      <c r="A9064" s="190"/>
      <c r="I9064" s="192"/>
    </row>
    <row r="9065" spans="1:9" ht="15">
      <c r="A9065" s="190"/>
      <c r="I9065" s="192"/>
    </row>
    <row r="9066" spans="1:9" ht="15">
      <c r="A9066" s="190"/>
      <c r="I9066" s="192"/>
    </row>
    <row r="9067" spans="1:9" ht="15">
      <c r="A9067" s="190"/>
      <c r="I9067" s="192"/>
    </row>
    <row r="9068" spans="1:9" ht="15">
      <c r="A9068" s="190"/>
      <c r="I9068" s="192"/>
    </row>
    <row r="9069" spans="1:9" ht="15">
      <c r="A9069" s="190"/>
      <c r="I9069" s="192"/>
    </row>
    <row r="9070" spans="1:9" ht="15">
      <c r="A9070" s="190"/>
      <c r="I9070" s="192"/>
    </row>
    <row r="9071" spans="1:9" ht="15">
      <c r="A9071" s="190"/>
      <c r="I9071" s="192"/>
    </row>
    <row r="9072" spans="1:9" ht="15">
      <c r="A9072" s="190"/>
      <c r="I9072" s="192"/>
    </row>
    <row r="9073" spans="1:9" ht="15">
      <c r="A9073" s="190"/>
      <c r="I9073" s="192"/>
    </row>
    <row r="9074" spans="1:9" ht="15">
      <c r="A9074" s="190"/>
      <c r="I9074" s="192"/>
    </row>
    <row r="9075" spans="1:9" ht="15">
      <c r="A9075" s="190"/>
      <c r="I9075" s="192"/>
    </row>
    <row r="9076" spans="1:9" ht="15">
      <c r="A9076" s="190"/>
      <c r="I9076" s="192"/>
    </row>
    <row r="9077" spans="1:9" ht="15">
      <c r="A9077" s="190"/>
      <c r="I9077" s="192"/>
    </row>
    <row r="9078" spans="1:9" ht="15">
      <c r="A9078" s="190"/>
      <c r="I9078" s="192"/>
    </row>
    <row r="9079" spans="1:9" ht="15">
      <c r="A9079" s="190"/>
      <c r="I9079" s="192"/>
    </row>
    <row r="9080" spans="1:9" ht="15">
      <c r="A9080" s="190"/>
      <c r="I9080" s="192"/>
    </row>
    <row r="9081" spans="1:9" ht="15">
      <c r="A9081" s="190"/>
      <c r="I9081" s="192"/>
    </row>
    <row r="9082" spans="1:9" ht="15">
      <c r="A9082" s="190"/>
      <c r="I9082" s="192"/>
    </row>
    <row r="9083" spans="1:9" ht="15">
      <c r="A9083" s="190"/>
      <c r="I9083" s="192"/>
    </row>
    <row r="9084" spans="1:9" ht="15">
      <c r="A9084" s="190"/>
      <c r="I9084" s="192"/>
    </row>
    <row r="9085" spans="1:9" ht="15">
      <c r="A9085" s="190"/>
      <c r="I9085" s="192"/>
    </row>
    <row r="9086" spans="1:9" ht="15">
      <c r="A9086" s="190"/>
      <c r="I9086" s="192"/>
    </row>
    <row r="9087" spans="1:9" ht="15">
      <c r="A9087" s="190"/>
      <c r="I9087" s="192"/>
    </row>
    <row r="9088" spans="1:9" ht="15">
      <c r="A9088" s="190"/>
      <c r="I9088" s="192"/>
    </row>
    <row r="9089" spans="1:9" ht="15">
      <c r="A9089" s="190"/>
      <c r="I9089" s="192"/>
    </row>
    <row r="9090" spans="1:9" ht="15">
      <c r="A9090" s="190"/>
      <c r="I9090" s="192"/>
    </row>
    <row r="9091" spans="1:9" ht="15">
      <c r="A9091" s="190"/>
      <c r="I9091" s="192"/>
    </row>
    <row r="9092" spans="1:9" ht="15">
      <c r="A9092" s="190"/>
      <c r="I9092" s="192"/>
    </row>
    <row r="9093" spans="1:9" ht="15">
      <c r="A9093" s="190"/>
      <c r="I9093" s="192"/>
    </row>
    <row r="9094" spans="1:9" ht="15">
      <c r="A9094" s="190"/>
      <c r="I9094" s="192"/>
    </row>
    <row r="9095" spans="1:9" ht="15">
      <c r="A9095" s="190"/>
      <c r="I9095" s="192"/>
    </row>
    <row r="9096" spans="1:9" ht="15">
      <c r="A9096" s="190"/>
      <c r="I9096" s="192"/>
    </row>
    <row r="9097" spans="1:9" ht="15">
      <c r="A9097" s="190"/>
      <c r="I9097" s="192"/>
    </row>
    <row r="9098" spans="1:9" ht="15">
      <c r="A9098" s="190"/>
      <c r="I9098" s="192"/>
    </row>
    <row r="9099" spans="1:9" ht="15">
      <c r="A9099" s="190"/>
      <c r="I9099" s="192"/>
    </row>
    <row r="9100" spans="1:9" ht="15">
      <c r="A9100" s="190"/>
      <c r="I9100" s="192"/>
    </row>
    <row r="9101" spans="1:9" ht="15">
      <c r="A9101" s="190"/>
      <c r="I9101" s="192"/>
    </row>
    <row r="9102" spans="1:9" ht="15">
      <c r="A9102" s="190"/>
      <c r="I9102" s="192"/>
    </row>
    <row r="9103" spans="1:9" ht="15">
      <c r="A9103" s="190"/>
      <c r="I9103" s="192"/>
    </row>
    <row r="9104" spans="1:9" ht="15">
      <c r="A9104" s="190"/>
      <c r="I9104" s="192"/>
    </row>
    <row r="9105" spans="1:9" ht="15">
      <c r="A9105" s="190"/>
      <c r="I9105" s="192"/>
    </row>
    <row r="9106" spans="1:9" ht="15">
      <c r="A9106" s="190"/>
      <c r="I9106" s="192"/>
    </row>
    <row r="9107" spans="1:9" ht="15">
      <c r="A9107" s="190"/>
      <c r="I9107" s="192"/>
    </row>
    <row r="9108" spans="1:9" ht="15">
      <c r="A9108" s="190"/>
      <c r="I9108" s="192"/>
    </row>
    <row r="9109" spans="1:9" ht="15">
      <c r="A9109" s="190"/>
      <c r="I9109" s="192"/>
    </row>
    <row r="9110" spans="1:9" ht="15">
      <c r="A9110" s="190"/>
      <c r="I9110" s="192"/>
    </row>
    <row r="9111" spans="1:9" ht="15">
      <c r="A9111" s="190"/>
      <c r="I9111" s="192"/>
    </row>
    <row r="9112" spans="1:9" ht="15">
      <c r="A9112" s="190"/>
      <c r="I9112" s="192"/>
    </row>
    <row r="9113" spans="1:9" ht="15">
      <c r="A9113" s="190"/>
      <c r="I9113" s="192"/>
    </row>
    <row r="9114" spans="1:9" ht="15">
      <c r="A9114" s="190"/>
      <c r="I9114" s="192"/>
    </row>
    <row r="9115" spans="1:9" ht="15">
      <c r="A9115" s="190"/>
      <c r="I9115" s="192"/>
    </row>
    <row r="9116" spans="1:9" ht="15">
      <c r="A9116" s="190"/>
      <c r="I9116" s="192"/>
    </row>
    <row r="9117" spans="1:9" ht="15">
      <c r="A9117" s="190"/>
      <c r="I9117" s="192"/>
    </row>
    <row r="9118" spans="1:9" ht="15">
      <c r="A9118" s="190"/>
      <c r="I9118" s="192"/>
    </row>
    <row r="9119" spans="1:9" ht="15">
      <c r="A9119" s="190"/>
      <c r="I9119" s="192"/>
    </row>
    <row r="9120" spans="1:9" ht="15">
      <c r="A9120" s="190"/>
      <c r="I9120" s="192"/>
    </row>
    <row r="9121" spans="1:9" ht="15">
      <c r="A9121" s="190"/>
      <c r="I9121" s="192"/>
    </row>
    <row r="9122" spans="1:9" ht="15">
      <c r="A9122" s="190"/>
      <c r="I9122" s="192"/>
    </row>
    <row r="9123" spans="1:9" ht="15">
      <c r="A9123" s="190"/>
      <c r="I9123" s="192"/>
    </row>
    <row r="9124" spans="1:9" ht="15">
      <c r="A9124" s="190"/>
      <c r="I9124" s="192"/>
    </row>
    <row r="9125" spans="1:9" ht="15">
      <c r="A9125" s="190"/>
      <c r="I9125" s="192"/>
    </row>
    <row r="9126" spans="1:9" ht="15">
      <c r="A9126" s="190"/>
      <c r="I9126" s="192"/>
    </row>
    <row r="9127" spans="1:9" ht="15">
      <c r="A9127" s="190"/>
      <c r="I9127" s="192"/>
    </row>
    <row r="9128" spans="1:9" ht="15">
      <c r="A9128" s="190"/>
      <c r="I9128" s="192"/>
    </row>
    <row r="9129" spans="1:9" ht="15">
      <c r="A9129" s="190"/>
      <c r="I9129" s="192"/>
    </row>
    <row r="9130" spans="1:9" ht="15">
      <c r="A9130" s="190"/>
      <c r="I9130" s="192"/>
    </row>
    <row r="9131" spans="1:9" ht="15">
      <c r="A9131" s="190"/>
      <c r="I9131" s="192"/>
    </row>
    <row r="9132" spans="1:9" ht="15">
      <c r="A9132" s="190"/>
      <c r="I9132" s="192"/>
    </row>
    <row r="9133" spans="1:9" ht="15">
      <c r="A9133" s="190"/>
      <c r="I9133" s="192"/>
    </row>
    <row r="9134" spans="1:9" ht="15">
      <c r="A9134" s="190"/>
      <c r="I9134" s="192"/>
    </row>
    <row r="9135" spans="1:9" ht="15">
      <c r="A9135" s="190"/>
      <c r="I9135" s="192"/>
    </row>
    <row r="9136" spans="1:9" ht="15">
      <c r="A9136" s="190"/>
      <c r="I9136" s="192"/>
    </row>
    <row r="9137" spans="1:9" ht="15">
      <c r="A9137" s="190"/>
      <c r="I9137" s="192"/>
    </row>
    <row r="9138" spans="1:9" ht="15">
      <c r="A9138" s="190"/>
      <c r="I9138" s="192"/>
    </row>
    <row r="9139" spans="1:9" ht="15">
      <c r="A9139" s="190"/>
      <c r="I9139" s="192"/>
    </row>
    <row r="9140" spans="1:9" ht="15">
      <c r="A9140" s="190"/>
      <c r="I9140" s="192"/>
    </row>
    <row r="9141" spans="1:9" ht="15">
      <c r="A9141" s="190"/>
      <c r="I9141" s="192"/>
    </row>
    <row r="9142" spans="1:9" ht="15">
      <c r="A9142" s="190"/>
      <c r="I9142" s="192"/>
    </row>
    <row r="9143" spans="1:9" ht="15">
      <c r="A9143" s="190"/>
      <c r="I9143" s="192"/>
    </row>
    <row r="9144" spans="1:9" ht="15">
      <c r="A9144" s="190"/>
      <c r="I9144" s="192"/>
    </row>
    <row r="9145" spans="1:9" ht="15">
      <c r="A9145" s="190"/>
      <c r="I9145" s="192"/>
    </row>
    <row r="9146" spans="1:9" ht="15">
      <c r="A9146" s="190"/>
      <c r="I9146" s="192"/>
    </row>
    <row r="9147" spans="1:9" ht="15">
      <c r="A9147" s="190"/>
      <c r="I9147" s="192"/>
    </row>
    <row r="9148" spans="1:9" ht="15">
      <c r="A9148" s="190"/>
      <c r="I9148" s="192"/>
    </row>
    <row r="9149" spans="1:9" ht="15">
      <c r="A9149" s="190"/>
      <c r="I9149" s="192"/>
    </row>
    <row r="9150" spans="1:9" ht="15">
      <c r="A9150" s="190"/>
      <c r="I9150" s="192"/>
    </row>
    <row r="9151" spans="1:9" ht="15">
      <c r="A9151" s="190"/>
      <c r="I9151" s="192"/>
    </row>
    <row r="9152" spans="1:9" ht="15">
      <c r="A9152" s="190"/>
      <c r="I9152" s="192"/>
    </row>
    <row r="9153" spans="1:9" ht="15">
      <c r="A9153" s="190"/>
      <c r="I9153" s="192"/>
    </row>
    <row r="9154" spans="1:9" ht="15">
      <c r="A9154" s="190"/>
      <c r="I9154" s="192"/>
    </row>
    <row r="9155" spans="1:9" ht="15">
      <c r="A9155" s="190"/>
      <c r="I9155" s="192"/>
    </row>
    <row r="9156" spans="1:9" ht="15">
      <c r="A9156" s="190"/>
      <c r="I9156" s="192"/>
    </row>
    <row r="9157" spans="1:9" ht="15">
      <c r="A9157" s="190"/>
      <c r="I9157" s="192"/>
    </row>
    <row r="9158" spans="1:9" ht="15">
      <c r="A9158" s="190"/>
      <c r="I9158" s="192"/>
    </row>
    <row r="9159" spans="1:9" ht="15">
      <c r="A9159" s="190"/>
      <c r="I9159" s="192"/>
    </row>
    <row r="9160" spans="1:9" ht="15">
      <c r="A9160" s="190"/>
      <c r="I9160" s="192"/>
    </row>
    <row r="9161" spans="1:9" ht="15">
      <c r="A9161" s="190"/>
      <c r="I9161" s="192"/>
    </row>
    <row r="9162" spans="1:9" ht="15">
      <c r="A9162" s="190"/>
      <c r="I9162" s="192"/>
    </row>
    <row r="9163" spans="1:9" ht="15">
      <c r="A9163" s="190"/>
      <c r="I9163" s="192"/>
    </row>
    <row r="9164" spans="1:9" ht="15">
      <c r="A9164" s="190"/>
      <c r="I9164" s="192"/>
    </row>
    <row r="9165" spans="1:9" ht="15">
      <c r="A9165" s="190"/>
      <c r="I9165" s="192"/>
    </row>
    <row r="9166" spans="1:9" ht="15">
      <c r="A9166" s="190"/>
      <c r="I9166" s="192"/>
    </row>
    <row r="9167" spans="1:9" ht="15">
      <c r="A9167" s="190"/>
      <c r="I9167" s="192"/>
    </row>
    <row r="9168" spans="1:9" ht="15">
      <c r="A9168" s="190"/>
      <c r="I9168" s="192"/>
    </row>
    <row r="9169" spans="1:9" ht="15">
      <c r="A9169" s="190"/>
      <c r="I9169" s="192"/>
    </row>
    <row r="9170" spans="1:9" ht="15">
      <c r="A9170" s="190"/>
      <c r="I9170" s="192"/>
    </row>
    <row r="9171" spans="1:9" ht="15">
      <c r="A9171" s="190"/>
      <c r="I9171" s="192"/>
    </row>
    <row r="9172" spans="1:9" ht="15">
      <c r="A9172" s="190"/>
      <c r="I9172" s="192"/>
    </row>
    <row r="9173" spans="1:9" ht="15">
      <c r="A9173" s="190"/>
      <c r="I9173" s="192"/>
    </row>
    <row r="9174" spans="1:9" ht="15">
      <c r="A9174" s="190"/>
      <c r="I9174" s="192"/>
    </row>
    <row r="9175" spans="1:9" ht="15">
      <c r="A9175" s="190"/>
      <c r="I9175" s="192"/>
    </row>
    <row r="9176" spans="1:9" ht="15">
      <c r="A9176" s="190"/>
      <c r="I9176" s="192"/>
    </row>
    <row r="9177" spans="1:9" ht="15">
      <c r="A9177" s="190"/>
      <c r="I9177" s="192"/>
    </row>
    <row r="9178" spans="1:9" ht="15">
      <c r="A9178" s="190"/>
      <c r="I9178" s="192"/>
    </row>
    <row r="9179" spans="1:9" ht="15">
      <c r="A9179" s="190"/>
      <c r="I9179" s="192"/>
    </row>
    <row r="9180" spans="1:9" ht="15">
      <c r="A9180" s="190"/>
      <c r="I9180" s="192"/>
    </row>
    <row r="9181" spans="1:9" ht="15">
      <c r="A9181" s="190"/>
      <c r="I9181" s="192"/>
    </row>
    <row r="9182" spans="1:9" ht="15">
      <c r="A9182" s="190"/>
      <c r="I9182" s="192"/>
    </row>
    <row r="9183" spans="1:9" ht="15">
      <c r="A9183" s="190"/>
      <c r="I9183" s="192"/>
    </row>
    <row r="9184" spans="1:9" ht="15">
      <c r="A9184" s="190"/>
      <c r="I9184" s="192"/>
    </row>
    <row r="9185" spans="1:9" ht="15">
      <c r="A9185" s="190"/>
      <c r="I9185" s="192"/>
    </row>
    <row r="9186" spans="1:9" ht="15">
      <c r="A9186" s="190"/>
      <c r="I9186" s="192"/>
    </row>
    <row r="9187" spans="1:9" ht="15">
      <c r="A9187" s="190"/>
      <c r="I9187" s="192"/>
    </row>
    <row r="9188" spans="1:9" ht="15">
      <c r="A9188" s="190"/>
      <c r="I9188" s="192"/>
    </row>
    <row r="9189" spans="1:9" ht="15">
      <c r="A9189" s="190"/>
      <c r="I9189" s="192"/>
    </row>
    <row r="9190" spans="1:9" ht="15">
      <c r="A9190" s="190"/>
      <c r="I9190" s="192"/>
    </row>
    <row r="9191" spans="1:9" ht="15">
      <c r="A9191" s="190"/>
      <c r="I9191" s="192"/>
    </row>
    <row r="9192" spans="1:9" ht="15">
      <c r="A9192" s="190"/>
      <c r="I9192" s="192"/>
    </row>
    <row r="9193" spans="1:9" ht="15">
      <c r="A9193" s="190"/>
      <c r="I9193" s="192"/>
    </row>
    <row r="9194" spans="1:9" ht="15">
      <c r="A9194" s="190"/>
      <c r="I9194" s="192"/>
    </row>
    <row r="9195" spans="1:9" ht="15">
      <c r="A9195" s="190"/>
      <c r="I9195" s="192"/>
    </row>
    <row r="9196" spans="1:9" ht="15">
      <c r="A9196" s="190"/>
      <c r="I9196" s="192"/>
    </row>
    <row r="9197" spans="1:9" ht="15">
      <c r="A9197" s="190"/>
      <c r="I9197" s="192"/>
    </row>
    <row r="9198" spans="1:9" ht="15">
      <c r="A9198" s="190"/>
      <c r="I9198" s="192"/>
    </row>
    <row r="9199" spans="1:9" ht="15">
      <c r="A9199" s="190"/>
      <c r="I9199" s="192"/>
    </row>
    <row r="9200" spans="1:9" ht="15">
      <c r="A9200" s="190"/>
      <c r="I9200" s="192"/>
    </row>
    <row r="9201" spans="1:9" ht="15">
      <c r="A9201" s="190"/>
      <c r="I9201" s="192"/>
    </row>
    <row r="9202" spans="1:9" ht="15">
      <c r="A9202" s="190"/>
      <c r="I9202" s="192"/>
    </row>
    <row r="9203" spans="1:9" ht="15">
      <c r="A9203" s="190"/>
      <c r="I9203" s="192"/>
    </row>
    <row r="9204" spans="1:9" ht="15">
      <c r="A9204" s="190"/>
      <c r="I9204" s="192"/>
    </row>
    <row r="9205" spans="1:9" ht="15">
      <c r="A9205" s="190"/>
      <c r="I9205" s="192"/>
    </row>
    <row r="9206" spans="1:9" ht="15">
      <c r="A9206" s="190"/>
      <c r="I9206" s="192"/>
    </row>
    <row r="9207" spans="1:9" ht="15">
      <c r="A9207" s="190"/>
      <c r="I9207" s="192"/>
    </row>
    <row r="9208" spans="1:9" ht="15">
      <c r="A9208" s="190"/>
      <c r="I9208" s="192"/>
    </row>
    <row r="9209" spans="1:9" ht="15">
      <c r="A9209" s="190"/>
      <c r="I9209" s="192"/>
    </row>
    <row r="9210" spans="1:9" ht="15">
      <c r="A9210" s="190"/>
      <c r="I9210" s="192"/>
    </row>
    <row r="9211" spans="1:9" ht="15">
      <c r="A9211" s="190"/>
      <c r="I9211" s="192"/>
    </row>
    <row r="9212" spans="1:9" ht="15">
      <c r="A9212" s="190"/>
      <c r="I9212" s="192"/>
    </row>
    <row r="9213" spans="1:9" ht="15">
      <c r="A9213" s="190"/>
      <c r="I9213" s="192"/>
    </row>
    <row r="9214" spans="1:9" ht="15">
      <c r="A9214" s="190"/>
      <c r="I9214" s="192"/>
    </row>
    <row r="9215" spans="1:9" ht="15">
      <c r="A9215" s="190"/>
      <c r="I9215" s="192"/>
    </row>
    <row r="9216" spans="1:9" ht="15">
      <c r="A9216" s="190"/>
      <c r="I9216" s="192"/>
    </row>
    <row r="9217" spans="1:9" ht="15">
      <c r="A9217" s="190"/>
      <c r="I9217" s="192"/>
    </row>
    <row r="9218" spans="1:9" ht="15">
      <c r="A9218" s="190"/>
      <c r="I9218" s="192"/>
    </row>
    <row r="9219" spans="1:9" ht="15">
      <c r="A9219" s="190"/>
      <c r="I9219" s="192"/>
    </row>
    <row r="9220" spans="1:9" ht="15">
      <c r="A9220" s="190"/>
      <c r="I9220" s="192"/>
    </row>
    <row r="9221" spans="1:9" ht="15">
      <c r="A9221" s="190"/>
      <c r="I9221" s="192"/>
    </row>
    <row r="9222" spans="1:9" ht="15">
      <c r="A9222" s="190"/>
      <c r="I9222" s="192"/>
    </row>
    <row r="9223" spans="1:9" ht="15">
      <c r="A9223" s="190"/>
      <c r="I9223" s="192"/>
    </row>
    <row r="9224" spans="1:9" ht="15">
      <c r="A9224" s="190"/>
      <c r="I9224" s="192"/>
    </row>
    <row r="9225" spans="1:9" ht="15">
      <c r="A9225" s="190"/>
      <c r="I9225" s="192"/>
    </row>
    <row r="9226" spans="1:9" ht="15">
      <c r="A9226" s="190"/>
      <c r="I9226" s="192"/>
    </row>
    <row r="9227" spans="1:9" ht="15">
      <c r="A9227" s="190"/>
      <c r="I9227" s="192"/>
    </row>
    <row r="9228" spans="1:9" ht="15">
      <c r="A9228" s="190"/>
      <c r="I9228" s="192"/>
    </row>
    <row r="9229" spans="1:9" ht="15">
      <c r="A9229" s="190"/>
      <c r="I9229" s="192"/>
    </row>
    <row r="9230" spans="1:9" ht="15">
      <c r="A9230" s="190"/>
      <c r="I9230" s="192"/>
    </row>
    <row r="9231" spans="1:9" ht="15">
      <c r="A9231" s="190"/>
      <c r="I9231" s="192"/>
    </row>
    <row r="9232" spans="1:9" ht="15">
      <c r="A9232" s="190"/>
      <c r="I9232" s="192"/>
    </row>
    <row r="9233" spans="1:9" ht="15">
      <c r="A9233" s="190"/>
      <c r="I9233" s="192"/>
    </row>
    <row r="9234" spans="1:9" ht="15">
      <c r="A9234" s="190"/>
      <c r="I9234" s="192"/>
    </row>
    <row r="9235" spans="1:9" ht="15">
      <c r="A9235" s="190"/>
      <c r="I9235" s="192"/>
    </row>
    <row r="9236" spans="1:9" ht="15">
      <c r="A9236" s="190"/>
      <c r="I9236" s="192"/>
    </row>
    <row r="9237" spans="1:9" ht="15">
      <c r="A9237" s="190"/>
      <c r="I9237" s="192"/>
    </row>
    <row r="9238" spans="1:9" ht="15">
      <c r="A9238" s="190"/>
      <c r="I9238" s="192"/>
    </row>
    <row r="9239" spans="1:9" ht="15">
      <c r="A9239" s="190"/>
      <c r="I9239" s="192"/>
    </row>
    <row r="9240" spans="1:9" ht="15">
      <c r="A9240" s="190"/>
      <c r="I9240" s="192"/>
    </row>
    <row r="9241" spans="1:9" ht="15">
      <c r="A9241" s="190"/>
      <c r="I9241" s="192"/>
    </row>
    <row r="9242" spans="1:9" ht="15">
      <c r="A9242" s="190"/>
      <c r="I9242" s="192"/>
    </row>
    <row r="9243" spans="1:9" ht="15">
      <c r="A9243" s="190"/>
      <c r="I9243" s="192"/>
    </row>
    <row r="9244" spans="1:9" ht="15">
      <c r="A9244" s="190"/>
      <c r="I9244" s="192"/>
    </row>
    <row r="9245" spans="1:9" ht="15">
      <c r="A9245" s="190"/>
      <c r="I9245" s="192"/>
    </row>
    <row r="9246" spans="1:9" ht="15">
      <c r="A9246" s="190"/>
      <c r="I9246" s="192"/>
    </row>
    <row r="9247" spans="1:9" ht="15">
      <c r="A9247" s="190"/>
      <c r="I9247" s="192"/>
    </row>
    <row r="9248" spans="1:9" ht="15">
      <c r="A9248" s="190"/>
      <c r="I9248" s="192"/>
    </row>
    <row r="9249" spans="1:9" ht="15">
      <c r="A9249" s="190"/>
      <c r="I9249" s="192"/>
    </row>
    <row r="9250" spans="1:9" ht="15">
      <c r="A9250" s="190"/>
      <c r="I9250" s="192"/>
    </row>
    <row r="9251" spans="1:9" ht="15">
      <c r="A9251" s="190"/>
      <c r="I9251" s="192"/>
    </row>
    <row r="9252" spans="1:9" ht="15">
      <c r="A9252" s="190"/>
      <c r="I9252" s="192"/>
    </row>
    <row r="9253" spans="1:9" ht="15">
      <c r="A9253" s="190"/>
      <c r="I9253" s="192"/>
    </row>
    <row r="9254" spans="1:9" ht="15">
      <c r="A9254" s="190"/>
      <c r="I9254" s="192"/>
    </row>
    <row r="9255" spans="1:9" ht="15">
      <c r="A9255" s="190"/>
      <c r="I9255" s="192"/>
    </row>
    <row r="9256" spans="1:9" ht="15">
      <c r="A9256" s="190"/>
      <c r="I9256" s="192"/>
    </row>
    <row r="9257" spans="1:9" ht="15">
      <c r="A9257" s="190"/>
      <c r="I9257" s="192"/>
    </row>
    <row r="9258" spans="1:9" ht="15">
      <c r="A9258" s="190"/>
      <c r="I9258" s="192"/>
    </row>
    <row r="9259" spans="1:9" ht="15">
      <c r="A9259" s="190"/>
      <c r="I9259" s="192"/>
    </row>
    <row r="9260" spans="1:9" ht="15">
      <c r="A9260" s="190"/>
      <c r="I9260" s="192"/>
    </row>
    <row r="9261" spans="1:9" ht="15">
      <c r="A9261" s="190"/>
      <c r="I9261" s="192"/>
    </row>
    <row r="9262" spans="1:9" ht="15">
      <c r="A9262" s="190"/>
      <c r="I9262" s="192"/>
    </row>
    <row r="9263" spans="1:9" ht="15">
      <c r="A9263" s="190"/>
      <c r="I9263" s="192"/>
    </row>
    <row r="9264" spans="1:9" ht="15">
      <c r="A9264" s="190"/>
      <c r="I9264" s="192"/>
    </row>
    <row r="9265" spans="1:9" ht="15">
      <c r="A9265" s="190"/>
      <c r="I9265" s="192"/>
    </row>
    <row r="9266" spans="1:9" ht="15">
      <c r="A9266" s="190"/>
      <c r="I9266" s="192"/>
    </row>
    <row r="9267" spans="1:9" ht="15">
      <c r="A9267" s="190"/>
      <c r="I9267" s="192"/>
    </row>
    <row r="9268" spans="1:9" ht="15">
      <c r="A9268" s="190"/>
      <c r="I9268" s="192"/>
    </row>
    <row r="9269" spans="1:9" ht="15">
      <c r="A9269" s="190"/>
      <c r="I9269" s="192"/>
    </row>
    <row r="9270" spans="1:9" ht="15">
      <c r="A9270" s="190"/>
      <c r="I9270" s="192"/>
    </row>
    <row r="9271" spans="1:9" ht="15">
      <c r="A9271" s="190"/>
      <c r="I9271" s="192"/>
    </row>
    <row r="9272" spans="1:9" ht="15">
      <c r="A9272" s="190"/>
      <c r="I9272" s="192"/>
    </row>
    <row r="9273" spans="1:9" ht="15">
      <c r="A9273" s="190"/>
      <c r="I9273" s="192"/>
    </row>
    <row r="9274" spans="1:9" ht="15">
      <c r="A9274" s="190"/>
      <c r="I9274" s="192"/>
    </row>
    <row r="9275" spans="1:9" ht="15">
      <c r="A9275" s="190"/>
      <c r="I9275" s="192"/>
    </row>
    <row r="9276" spans="1:9" ht="15">
      <c r="A9276" s="190"/>
      <c r="I9276" s="192"/>
    </row>
    <row r="9277" spans="1:9" ht="15">
      <c r="A9277" s="190"/>
      <c r="I9277" s="192"/>
    </row>
    <row r="9278" spans="1:9" ht="15">
      <c r="A9278" s="190"/>
      <c r="I9278" s="192"/>
    </row>
    <row r="9279" spans="1:9" ht="15">
      <c r="A9279" s="190"/>
      <c r="I9279" s="192"/>
    </row>
    <row r="9280" spans="1:9" ht="15">
      <c r="A9280" s="190"/>
      <c r="I9280" s="192"/>
    </row>
    <row r="9281" spans="1:9" ht="15">
      <c r="A9281" s="190"/>
      <c r="I9281" s="192"/>
    </row>
    <row r="9282" spans="1:9" ht="15">
      <c r="A9282" s="190"/>
      <c r="I9282" s="192"/>
    </row>
    <row r="9283" spans="1:9" ht="15">
      <c r="A9283" s="190"/>
      <c r="I9283" s="192"/>
    </row>
    <row r="9284" spans="1:9" ht="15">
      <c r="A9284" s="190"/>
      <c r="I9284" s="192"/>
    </row>
    <row r="9285" spans="1:9" ht="15">
      <c r="A9285" s="190"/>
      <c r="I9285" s="192"/>
    </row>
    <row r="9286" spans="1:9" ht="15">
      <c r="A9286" s="190"/>
      <c r="I9286" s="192"/>
    </row>
    <row r="9287" spans="1:9" ht="15">
      <c r="A9287" s="190"/>
      <c r="I9287" s="192"/>
    </row>
    <row r="9288" spans="1:9" ht="15">
      <c r="A9288" s="190"/>
      <c r="I9288" s="192"/>
    </row>
    <row r="9289" spans="1:9" ht="15">
      <c r="A9289" s="190"/>
      <c r="I9289" s="192"/>
    </row>
    <row r="9290" spans="1:9" ht="15">
      <c r="A9290" s="190"/>
      <c r="I9290" s="192"/>
    </row>
    <row r="9291" spans="1:9" ht="15">
      <c r="A9291" s="190"/>
      <c r="I9291" s="192"/>
    </row>
    <row r="9292" spans="1:9" ht="15">
      <c r="A9292" s="190"/>
      <c r="I9292" s="192"/>
    </row>
    <row r="9293" spans="1:9" ht="15">
      <c r="A9293" s="190"/>
      <c r="I9293" s="192"/>
    </row>
    <row r="9294" spans="1:9" ht="15">
      <c r="A9294" s="190"/>
      <c r="I9294" s="192"/>
    </row>
    <row r="9295" spans="1:9" ht="15">
      <c r="A9295" s="190"/>
      <c r="I9295" s="192"/>
    </row>
    <row r="9296" spans="1:9" ht="15">
      <c r="A9296" s="190"/>
      <c r="I9296" s="192"/>
    </row>
    <row r="9297" spans="1:9" ht="15">
      <c r="A9297" s="190"/>
      <c r="I9297" s="192"/>
    </row>
    <row r="9298" spans="1:9" ht="15">
      <c r="A9298" s="190"/>
      <c r="I9298" s="192"/>
    </row>
    <row r="9299" spans="1:9" ht="15">
      <c r="A9299" s="190"/>
      <c r="I9299" s="192"/>
    </row>
    <row r="9300" spans="1:9" ht="15">
      <c r="A9300" s="190"/>
      <c r="I9300" s="192"/>
    </row>
    <row r="9301" spans="1:9" ht="15">
      <c r="A9301" s="190"/>
      <c r="I9301" s="192"/>
    </row>
    <row r="9302" spans="1:9" ht="15">
      <c r="A9302" s="190"/>
      <c r="I9302" s="192"/>
    </row>
    <row r="9303" spans="1:9" ht="15">
      <c r="A9303" s="190"/>
      <c r="I9303" s="192"/>
    </row>
    <row r="9304" spans="1:9" ht="15">
      <c r="A9304" s="190"/>
      <c r="I9304" s="192"/>
    </row>
    <row r="9305" spans="1:9" ht="15">
      <c r="A9305" s="190"/>
      <c r="I9305" s="192"/>
    </row>
    <row r="9306" spans="1:9" ht="15">
      <c r="A9306" s="190"/>
      <c r="I9306" s="192"/>
    </row>
    <row r="9307" spans="1:9" ht="15">
      <c r="A9307" s="190"/>
      <c r="I9307" s="192"/>
    </row>
    <row r="9308" spans="1:9" ht="15">
      <c r="A9308" s="190"/>
      <c r="I9308" s="192"/>
    </row>
    <row r="9309" spans="1:9" ht="15">
      <c r="A9309" s="190"/>
      <c r="I9309" s="192"/>
    </row>
    <row r="9310" spans="1:9" ht="15">
      <c r="A9310" s="190"/>
      <c r="I9310" s="192"/>
    </row>
    <row r="9311" spans="1:9" ht="15">
      <c r="A9311" s="190"/>
      <c r="I9311" s="192"/>
    </row>
    <row r="9312" spans="1:9" ht="15">
      <c r="A9312" s="190"/>
      <c r="I9312" s="192"/>
    </row>
    <row r="9313" spans="1:9" ht="15">
      <c r="A9313" s="190"/>
      <c r="I9313" s="192"/>
    </row>
    <row r="9314" spans="1:9" ht="15">
      <c r="A9314" s="190"/>
      <c r="I9314" s="192"/>
    </row>
    <row r="9315" spans="1:9" ht="15">
      <c r="A9315" s="190"/>
      <c r="I9315" s="192"/>
    </row>
    <row r="9316" spans="1:9" ht="15">
      <c r="A9316" s="190"/>
      <c r="I9316" s="192"/>
    </row>
    <row r="9317" spans="1:9" ht="15">
      <c r="A9317" s="190"/>
      <c r="I9317" s="192"/>
    </row>
    <row r="9318" spans="1:9" ht="15">
      <c r="A9318" s="190"/>
      <c r="I9318" s="192"/>
    </row>
    <row r="9319" spans="1:9" ht="15">
      <c r="A9319" s="190"/>
      <c r="I9319" s="192"/>
    </row>
    <row r="9320" spans="1:9" ht="15">
      <c r="A9320" s="190"/>
      <c r="I9320" s="192"/>
    </row>
    <row r="9321" spans="1:9" ht="15">
      <c r="A9321" s="190"/>
      <c r="I9321" s="192"/>
    </row>
    <row r="9322" spans="1:9" ht="15">
      <c r="A9322" s="190"/>
      <c r="I9322" s="192"/>
    </row>
    <row r="9323" spans="1:9" ht="15">
      <c r="A9323" s="190"/>
      <c r="I9323" s="192"/>
    </row>
    <row r="9324" spans="1:9" ht="15">
      <c r="A9324" s="190"/>
      <c r="I9324" s="192"/>
    </row>
    <row r="9325" spans="1:9" ht="15">
      <c r="A9325" s="190"/>
      <c r="I9325" s="192"/>
    </row>
    <row r="9326" spans="1:9" ht="15">
      <c r="A9326" s="190"/>
      <c r="I9326" s="192"/>
    </row>
    <row r="9327" spans="1:9" ht="15">
      <c r="A9327" s="190"/>
      <c r="I9327" s="192"/>
    </row>
    <row r="9328" spans="1:9" ht="15">
      <c r="A9328" s="190"/>
      <c r="I9328" s="192"/>
    </row>
    <row r="9329" spans="1:9" ht="15">
      <c r="A9329" s="190"/>
      <c r="I9329" s="192"/>
    </row>
    <row r="9330" spans="1:9" ht="15">
      <c r="A9330" s="190"/>
      <c r="I9330" s="192"/>
    </row>
    <row r="9331" spans="1:9" ht="15">
      <c r="A9331" s="190"/>
      <c r="I9331" s="192"/>
    </row>
    <row r="9332" spans="1:9" ht="15">
      <c r="A9332" s="190"/>
      <c r="I9332" s="192"/>
    </row>
    <row r="9333" spans="1:9" ht="15">
      <c r="A9333" s="190"/>
      <c r="I9333" s="192"/>
    </row>
    <row r="9334" spans="1:9" ht="15">
      <c r="A9334" s="190"/>
      <c r="I9334" s="192"/>
    </row>
    <row r="9335" spans="1:9" ht="15">
      <c r="A9335" s="190"/>
      <c r="I9335" s="192"/>
    </row>
    <row r="9336" spans="1:9" ht="15">
      <c r="A9336" s="190"/>
      <c r="I9336" s="192"/>
    </row>
    <row r="9337" spans="1:9" ht="15">
      <c r="A9337" s="190"/>
      <c r="I9337" s="192"/>
    </row>
    <row r="9338" spans="1:9" ht="15">
      <c r="A9338" s="190"/>
      <c r="I9338" s="192"/>
    </row>
    <row r="9339" spans="1:9" ht="15">
      <c r="A9339" s="190"/>
      <c r="I9339" s="192"/>
    </row>
    <row r="9340" spans="1:9" ht="15">
      <c r="A9340" s="190"/>
      <c r="I9340" s="192"/>
    </row>
    <row r="9341" spans="1:9" ht="15">
      <c r="A9341" s="190"/>
      <c r="I9341" s="192"/>
    </row>
    <row r="9342" spans="1:9" ht="15">
      <c r="A9342" s="190"/>
      <c r="I9342" s="192"/>
    </row>
    <row r="9343" spans="1:9" ht="15">
      <c r="A9343" s="190"/>
      <c r="I9343" s="192"/>
    </row>
    <row r="9344" spans="1:9" ht="15">
      <c r="A9344" s="190"/>
      <c r="I9344" s="192"/>
    </row>
    <row r="9345" spans="1:9" ht="15">
      <c r="A9345" s="190"/>
      <c r="I9345" s="192"/>
    </row>
    <row r="9346" spans="1:9" ht="15">
      <c r="A9346" s="190"/>
      <c r="I9346" s="192"/>
    </row>
    <row r="9347" spans="1:9" ht="15">
      <c r="A9347" s="190"/>
      <c r="I9347" s="192"/>
    </row>
    <row r="9348" spans="1:9" ht="15">
      <c r="A9348" s="190"/>
      <c r="I9348" s="192"/>
    </row>
    <row r="9349" spans="1:9" ht="15">
      <c r="A9349" s="190"/>
      <c r="I9349" s="192"/>
    </row>
    <row r="9350" spans="1:9" ht="15">
      <c r="A9350" s="190"/>
      <c r="I9350" s="192"/>
    </row>
    <row r="9351" spans="1:9" ht="15">
      <c r="A9351" s="190"/>
      <c r="I9351" s="192"/>
    </row>
    <row r="9352" spans="1:9" ht="15">
      <c r="A9352" s="190"/>
      <c r="I9352" s="192"/>
    </row>
    <row r="9353" spans="1:9" ht="15">
      <c r="A9353" s="190"/>
      <c r="I9353" s="192"/>
    </row>
    <row r="9354" spans="1:9" ht="15">
      <c r="A9354" s="190"/>
      <c r="I9354" s="192"/>
    </row>
    <row r="9355" spans="1:9" ht="15">
      <c r="A9355" s="190"/>
      <c r="I9355" s="192"/>
    </row>
    <row r="9356" spans="1:9" ht="15">
      <c r="A9356" s="190"/>
      <c r="I9356" s="192"/>
    </row>
    <row r="9357" spans="1:9" ht="15">
      <c r="A9357" s="190"/>
      <c r="I9357" s="192"/>
    </row>
    <row r="9358" spans="1:9" ht="15">
      <c r="A9358" s="190"/>
      <c r="I9358" s="192"/>
    </row>
    <row r="9359" spans="1:9" ht="15">
      <c r="A9359" s="190"/>
      <c r="I9359" s="192"/>
    </row>
    <row r="9360" spans="1:9" ht="15">
      <c r="A9360" s="190"/>
      <c r="I9360" s="192"/>
    </row>
    <row r="9361" spans="1:9" ht="15">
      <c r="A9361" s="190"/>
      <c r="I9361" s="192"/>
    </row>
    <row r="9362" spans="1:9" ht="15">
      <c r="A9362" s="190"/>
      <c r="I9362" s="192"/>
    </row>
    <row r="9363" spans="1:9" ht="15">
      <c r="A9363" s="190"/>
      <c r="I9363" s="192"/>
    </row>
    <row r="9364" spans="1:9" ht="15">
      <c r="A9364" s="190"/>
      <c r="I9364" s="192"/>
    </row>
    <row r="9365" spans="1:9" ht="15">
      <c r="A9365" s="190"/>
      <c r="I9365" s="192"/>
    </row>
    <row r="9366" spans="1:9" ht="15">
      <c r="A9366" s="190"/>
      <c r="I9366" s="192"/>
    </row>
    <row r="9367" spans="1:9" ht="15">
      <c r="A9367" s="190"/>
      <c r="I9367" s="192"/>
    </row>
    <row r="9368" spans="1:9" ht="15">
      <c r="A9368" s="190"/>
      <c r="I9368" s="192"/>
    </row>
    <row r="9369" spans="1:9" ht="15">
      <c r="A9369" s="190"/>
      <c r="I9369" s="192"/>
    </row>
    <row r="9370" spans="1:9" ht="15">
      <c r="A9370" s="190"/>
      <c r="I9370" s="192"/>
    </row>
    <row r="9371" spans="1:9" ht="15">
      <c r="A9371" s="190"/>
      <c r="I9371" s="192"/>
    </row>
    <row r="9372" spans="1:9" ht="15">
      <c r="A9372" s="190"/>
      <c r="I9372" s="192"/>
    </row>
    <row r="9373" spans="1:9" ht="15">
      <c r="A9373" s="190"/>
      <c r="I9373" s="192"/>
    </row>
    <row r="9374" spans="1:9" ht="15">
      <c r="A9374" s="190"/>
      <c r="I9374" s="192"/>
    </row>
    <row r="9375" spans="1:9" ht="15">
      <c r="A9375" s="190"/>
      <c r="I9375" s="192"/>
    </row>
    <row r="9376" spans="1:9" ht="15">
      <c r="A9376" s="190"/>
      <c r="I9376" s="192"/>
    </row>
    <row r="9377" spans="1:9" ht="15">
      <c r="A9377" s="190"/>
      <c r="I9377" s="192"/>
    </row>
    <row r="9378" spans="1:9" ht="15">
      <c r="A9378" s="190"/>
      <c r="I9378" s="192"/>
    </row>
    <row r="9379" spans="1:9" ht="15">
      <c r="A9379" s="190"/>
      <c r="I9379" s="192"/>
    </row>
    <row r="9380" spans="1:9" ht="15">
      <c r="A9380" s="190"/>
      <c r="I9380" s="192"/>
    </row>
    <row r="9381" spans="1:9" ht="15">
      <c r="A9381" s="190"/>
      <c r="I9381" s="192"/>
    </row>
    <row r="9382" spans="1:9" ht="15">
      <c r="A9382" s="190"/>
      <c r="I9382" s="192"/>
    </row>
    <row r="9383" spans="1:9" ht="15">
      <c r="A9383" s="190"/>
      <c r="I9383" s="192"/>
    </row>
    <row r="9384" spans="1:9" ht="15">
      <c r="A9384" s="190"/>
      <c r="I9384" s="192"/>
    </row>
    <row r="9385" spans="1:9" ht="15">
      <c r="A9385" s="190"/>
      <c r="I9385" s="192"/>
    </row>
    <row r="9386" spans="1:9" ht="15">
      <c r="A9386" s="190"/>
      <c r="I9386" s="192"/>
    </row>
    <row r="9387" spans="1:9" ht="15">
      <c r="A9387" s="190"/>
      <c r="I9387" s="192"/>
    </row>
    <row r="9388" spans="1:9" ht="15">
      <c r="A9388" s="190"/>
      <c r="I9388" s="192"/>
    </row>
    <row r="9389" spans="1:9" ht="15">
      <c r="A9389" s="190"/>
      <c r="I9389" s="192"/>
    </row>
    <row r="9390" spans="1:9" ht="15">
      <c r="A9390" s="190"/>
      <c r="I9390" s="192"/>
    </row>
    <row r="9391" spans="1:9" ht="15">
      <c r="A9391" s="190"/>
      <c r="I9391" s="192"/>
    </row>
    <row r="9392" spans="1:9" ht="15">
      <c r="A9392" s="190"/>
      <c r="I9392" s="192"/>
    </row>
    <row r="9393" spans="1:9" ht="15">
      <c r="A9393" s="190"/>
      <c r="I9393" s="192"/>
    </row>
    <row r="9394" spans="1:9" ht="15">
      <c r="A9394" s="190"/>
      <c r="I9394" s="192"/>
    </row>
    <row r="9395" spans="1:9" ht="15">
      <c r="A9395" s="190"/>
      <c r="I9395" s="192"/>
    </row>
    <row r="9396" spans="1:9" ht="15">
      <c r="A9396" s="190"/>
      <c r="I9396" s="192"/>
    </row>
    <row r="9397" spans="1:9" ht="15">
      <c r="A9397" s="190"/>
      <c r="I9397" s="192"/>
    </row>
    <row r="9398" spans="1:9" ht="15">
      <c r="A9398" s="190"/>
      <c r="I9398" s="192"/>
    </row>
    <row r="9399" spans="1:9" ht="15">
      <c r="A9399" s="190"/>
      <c r="I9399" s="192"/>
    </row>
    <row r="9400" spans="1:9" ht="15">
      <c r="A9400" s="190"/>
      <c r="I9400" s="192"/>
    </row>
    <row r="9401" spans="1:9" ht="15">
      <c r="A9401" s="190"/>
      <c r="I9401" s="192"/>
    </row>
    <row r="9402" spans="1:9" ht="15">
      <c r="A9402" s="190"/>
      <c r="I9402" s="192"/>
    </row>
    <row r="9403" spans="1:9" ht="15">
      <c r="A9403" s="190"/>
      <c r="I9403" s="192"/>
    </row>
    <row r="9404" spans="1:9" ht="15">
      <c r="A9404" s="190"/>
      <c r="I9404" s="192"/>
    </row>
    <row r="9405" spans="1:9" ht="15">
      <c r="A9405" s="190"/>
      <c r="I9405" s="192"/>
    </row>
    <row r="9406" spans="1:9" ht="15">
      <c r="A9406" s="190"/>
      <c r="I9406" s="192"/>
    </row>
    <row r="9407" spans="1:9" ht="15">
      <c r="A9407" s="190"/>
      <c r="I9407" s="192"/>
    </row>
    <row r="9408" spans="1:9" ht="15">
      <c r="A9408" s="190"/>
      <c r="I9408" s="192"/>
    </row>
    <row r="9409" spans="1:9" ht="15">
      <c r="A9409" s="190"/>
      <c r="I9409" s="192"/>
    </row>
    <row r="9410" spans="1:9" ht="15">
      <c r="A9410" s="190"/>
      <c r="I9410" s="192"/>
    </row>
    <row r="9411" spans="1:9" ht="15">
      <c r="A9411" s="190"/>
      <c r="I9411" s="192"/>
    </row>
    <row r="9412" spans="1:9" ht="15">
      <c r="A9412" s="190"/>
      <c r="I9412" s="192"/>
    </row>
    <row r="9413" spans="1:9" ht="15">
      <c r="A9413" s="190"/>
      <c r="I9413" s="192"/>
    </row>
    <row r="9414" spans="1:9" ht="15">
      <c r="A9414" s="190"/>
      <c r="I9414" s="192"/>
    </row>
    <row r="9415" spans="1:9" ht="15">
      <c r="A9415" s="190"/>
      <c r="I9415" s="192"/>
    </row>
    <row r="9416" spans="1:9" ht="15">
      <c r="A9416" s="190"/>
      <c r="I9416" s="192"/>
    </row>
    <row r="9417" spans="1:9" ht="15">
      <c r="A9417" s="190"/>
      <c r="I9417" s="192"/>
    </row>
    <row r="9418" spans="1:9" ht="15">
      <c r="A9418" s="190"/>
      <c r="I9418" s="192"/>
    </row>
    <row r="9419" spans="1:9" ht="15">
      <c r="A9419" s="190"/>
      <c r="I9419" s="192"/>
    </row>
    <row r="9420" spans="1:9" ht="15">
      <c r="A9420" s="190"/>
      <c r="I9420" s="192"/>
    </row>
    <row r="9421" spans="1:9" ht="15">
      <c r="A9421" s="190"/>
      <c r="I9421" s="192"/>
    </row>
    <row r="9422" spans="1:9" ht="15">
      <c r="A9422" s="190"/>
      <c r="I9422" s="192"/>
    </row>
    <row r="9423" spans="1:9" ht="15">
      <c r="A9423" s="190"/>
      <c r="I9423" s="192"/>
    </row>
    <row r="9424" spans="1:9" ht="15">
      <c r="A9424" s="190"/>
      <c r="I9424" s="192"/>
    </row>
    <row r="9425" spans="1:9" ht="15">
      <c r="A9425" s="190"/>
      <c r="I9425" s="192"/>
    </row>
    <row r="9426" spans="1:9" ht="15">
      <c r="A9426" s="190"/>
      <c r="I9426" s="192"/>
    </row>
    <row r="9427" spans="1:9" ht="15">
      <c r="A9427" s="190"/>
      <c r="I9427" s="192"/>
    </row>
    <row r="9428" spans="1:9" ht="15">
      <c r="A9428" s="190"/>
      <c r="I9428" s="192"/>
    </row>
    <row r="9429" spans="1:9" ht="15">
      <c r="A9429" s="190"/>
      <c r="I9429" s="192"/>
    </row>
    <row r="9430" spans="1:9" ht="15">
      <c r="A9430" s="190"/>
      <c r="I9430" s="192"/>
    </row>
    <row r="9431" spans="1:9" ht="15">
      <c r="A9431" s="190"/>
      <c r="I9431" s="192"/>
    </row>
    <row r="9432" spans="1:9" ht="15">
      <c r="A9432" s="190"/>
      <c r="I9432" s="192"/>
    </row>
    <row r="9433" spans="1:9" ht="15">
      <c r="A9433" s="190"/>
      <c r="I9433" s="192"/>
    </row>
    <row r="9434" spans="1:9" ht="15">
      <c r="A9434" s="190"/>
      <c r="I9434" s="192"/>
    </row>
    <row r="9435" spans="1:9" ht="15">
      <c r="A9435" s="190"/>
      <c r="I9435" s="192"/>
    </row>
    <row r="9436" spans="1:9" ht="15">
      <c r="A9436" s="190"/>
      <c r="I9436" s="192"/>
    </row>
    <row r="9437" spans="1:9" ht="15">
      <c r="A9437" s="190"/>
      <c r="I9437" s="192"/>
    </row>
    <row r="9438" spans="1:9" ht="15">
      <c r="A9438" s="190"/>
      <c r="I9438" s="192"/>
    </row>
    <row r="9439" spans="1:9" ht="15">
      <c r="A9439" s="190"/>
      <c r="I9439" s="192"/>
    </row>
    <row r="9440" spans="1:9" ht="15">
      <c r="A9440" s="190"/>
      <c r="I9440" s="192"/>
    </row>
    <row r="9441" spans="1:9" ht="15">
      <c r="A9441" s="190"/>
      <c r="I9441" s="192"/>
    </row>
    <row r="9442" spans="1:9" ht="15">
      <c r="A9442" s="190"/>
      <c r="I9442" s="192"/>
    </row>
    <row r="9443" spans="1:9" ht="15">
      <c r="A9443" s="190"/>
      <c r="I9443" s="192"/>
    </row>
    <row r="9444" spans="1:9" ht="15">
      <c r="A9444" s="190"/>
      <c r="I9444" s="192"/>
    </row>
    <row r="9445" spans="1:9" ht="15">
      <c r="A9445" s="190"/>
      <c r="I9445" s="192"/>
    </row>
    <row r="9446" spans="1:9" ht="15">
      <c r="A9446" s="190"/>
      <c r="I9446" s="192"/>
    </row>
    <row r="9447" spans="1:9" ht="15">
      <c r="A9447" s="190"/>
      <c r="I9447" s="192"/>
    </row>
    <row r="9448" spans="1:9" ht="15">
      <c r="A9448" s="190"/>
      <c r="I9448" s="192"/>
    </row>
    <row r="9449" spans="1:9" ht="15">
      <c r="A9449" s="190"/>
      <c r="I9449" s="192"/>
    </row>
    <row r="9450" spans="1:9" ht="15">
      <c r="A9450" s="190"/>
      <c r="I9450" s="192"/>
    </row>
    <row r="9451" spans="1:9" ht="15">
      <c r="A9451" s="190"/>
      <c r="I9451" s="192"/>
    </row>
    <row r="9452" spans="1:9" ht="15">
      <c r="A9452" s="190"/>
      <c r="I9452" s="192"/>
    </row>
    <row r="9453" spans="1:9" ht="15">
      <c r="A9453" s="190"/>
      <c r="I9453" s="192"/>
    </row>
    <row r="9454" spans="1:9" ht="15">
      <c r="A9454" s="190"/>
      <c r="I9454" s="192"/>
    </row>
    <row r="9455" spans="1:9" ht="15">
      <c r="A9455" s="190"/>
      <c r="I9455" s="192"/>
    </row>
    <row r="9456" spans="1:9" ht="15">
      <c r="A9456" s="190"/>
      <c r="I9456" s="192"/>
    </row>
    <row r="9457" spans="1:9" ht="15">
      <c r="A9457" s="190"/>
      <c r="I9457" s="192"/>
    </row>
    <row r="9458" spans="1:9" ht="15">
      <c r="A9458" s="190"/>
      <c r="I9458" s="192"/>
    </row>
    <row r="9459" spans="1:9" ht="15">
      <c r="A9459" s="190"/>
      <c r="I9459" s="192"/>
    </row>
    <row r="9460" spans="1:9" ht="15">
      <c r="A9460" s="190"/>
      <c r="I9460" s="192"/>
    </row>
    <row r="9461" spans="1:9" ht="15">
      <c r="A9461" s="190"/>
      <c r="I9461" s="192"/>
    </row>
    <row r="9462" spans="1:9" ht="15">
      <c r="A9462" s="190"/>
      <c r="I9462" s="192"/>
    </row>
    <row r="9463" spans="1:9" ht="15">
      <c r="A9463" s="190"/>
      <c r="I9463" s="192"/>
    </row>
    <row r="9464" spans="1:9" ht="15">
      <c r="A9464" s="190"/>
      <c r="I9464" s="192"/>
    </row>
    <row r="9465" spans="1:9" ht="15">
      <c r="A9465" s="190"/>
      <c r="I9465" s="192"/>
    </row>
    <row r="9466" spans="1:9" ht="15">
      <c r="A9466" s="190"/>
      <c r="I9466" s="192"/>
    </row>
    <row r="9467" spans="1:9" ht="15">
      <c r="A9467" s="190"/>
      <c r="I9467" s="192"/>
    </row>
    <row r="9468" spans="1:9" ht="15">
      <c r="A9468" s="190"/>
      <c r="I9468" s="192"/>
    </row>
    <row r="9469" spans="1:9" ht="15">
      <c r="A9469" s="190"/>
      <c r="I9469" s="192"/>
    </row>
    <row r="9470" spans="1:9" ht="15">
      <c r="A9470" s="190"/>
      <c r="I9470" s="192"/>
    </row>
    <row r="9471" spans="1:9" ht="15">
      <c r="A9471" s="190"/>
      <c r="I9471" s="192"/>
    </row>
    <row r="9472" spans="1:9" ht="15">
      <c r="A9472" s="190"/>
      <c r="I9472" s="192"/>
    </row>
    <row r="9473" spans="1:9" ht="15">
      <c r="A9473" s="190"/>
      <c r="I9473" s="192"/>
    </row>
    <row r="9474" spans="1:9" ht="15">
      <c r="A9474" s="190"/>
      <c r="I9474" s="192"/>
    </row>
    <row r="9475" spans="1:9" ht="15">
      <c r="A9475" s="190"/>
      <c r="I9475" s="192"/>
    </row>
    <row r="9476" spans="1:9" ht="15">
      <c r="A9476" s="190"/>
      <c r="I9476" s="192"/>
    </row>
    <row r="9477" spans="1:9" ht="15">
      <c r="A9477" s="190"/>
      <c r="I9477" s="192"/>
    </row>
    <row r="9478" spans="1:9" ht="15">
      <c r="A9478" s="190"/>
      <c r="I9478" s="192"/>
    </row>
    <row r="9479" spans="1:9" ht="15">
      <c r="A9479" s="190"/>
      <c r="I9479" s="192"/>
    </row>
    <row r="9480" spans="1:9" ht="15">
      <c r="A9480" s="190"/>
      <c r="I9480" s="192"/>
    </row>
    <row r="9481" spans="1:9" ht="15">
      <c r="A9481" s="190"/>
      <c r="I9481" s="192"/>
    </row>
    <row r="9482" spans="1:9" ht="15">
      <c r="A9482" s="190"/>
      <c r="I9482" s="192"/>
    </row>
    <row r="9483" spans="1:9" ht="15">
      <c r="A9483" s="190"/>
      <c r="I9483" s="192"/>
    </row>
    <row r="9484" spans="1:9" ht="15">
      <c r="A9484" s="190"/>
      <c r="I9484" s="192"/>
    </row>
    <row r="9485" spans="1:9" ht="15">
      <c r="A9485" s="190"/>
      <c r="I9485" s="192"/>
    </row>
    <row r="9486" spans="1:9" ht="15">
      <c r="A9486" s="190"/>
      <c r="I9486" s="192"/>
    </row>
    <row r="9487" spans="1:9" ht="15">
      <c r="A9487" s="190"/>
      <c r="I9487" s="192"/>
    </row>
    <row r="9488" spans="1:9" ht="15">
      <c r="A9488" s="190"/>
      <c r="I9488" s="192"/>
    </row>
    <row r="9489" spans="1:9" ht="15">
      <c r="A9489" s="190"/>
      <c r="I9489" s="192"/>
    </row>
    <row r="9490" spans="1:9" ht="15">
      <c r="A9490" s="190"/>
      <c r="I9490" s="192"/>
    </row>
    <row r="9491" spans="1:9" ht="15">
      <c r="A9491" s="190"/>
      <c r="I9491" s="192"/>
    </row>
    <row r="9492" spans="1:9" ht="15">
      <c r="A9492" s="190"/>
      <c r="I9492" s="192"/>
    </row>
    <row r="9493" spans="1:9" ht="15">
      <c r="A9493" s="190"/>
      <c r="I9493" s="192"/>
    </row>
    <row r="9494" spans="1:9" ht="15">
      <c r="A9494" s="190"/>
      <c r="I9494" s="192"/>
    </row>
    <row r="9495" spans="1:9" ht="15">
      <c r="A9495" s="190"/>
      <c r="I9495" s="192"/>
    </row>
    <row r="9496" spans="1:9" ht="15">
      <c r="A9496" s="190"/>
      <c r="I9496" s="192"/>
    </row>
    <row r="9497" spans="1:9" ht="15">
      <c r="A9497" s="190"/>
      <c r="I9497" s="192"/>
    </row>
    <row r="9498" spans="1:9" ht="15">
      <c r="A9498" s="190"/>
      <c r="I9498" s="192"/>
    </row>
    <row r="9499" spans="1:9" ht="15">
      <c r="A9499" s="190"/>
      <c r="I9499" s="192"/>
    </row>
    <row r="9500" spans="1:9" ht="15">
      <c r="A9500" s="190"/>
      <c r="I9500" s="192"/>
    </row>
    <row r="9501" spans="1:9" ht="15">
      <c r="A9501" s="190"/>
      <c r="I9501" s="192"/>
    </row>
    <row r="9502" spans="1:9" ht="15">
      <c r="A9502" s="190"/>
      <c r="I9502" s="192"/>
    </row>
    <row r="9503" spans="1:9" ht="15">
      <c r="A9503" s="190"/>
      <c r="I9503" s="192"/>
    </row>
    <row r="9504" spans="1:9" ht="15">
      <c r="A9504" s="190"/>
      <c r="I9504" s="192"/>
    </row>
    <row r="9505" spans="1:9" ht="15">
      <c r="A9505" s="190"/>
      <c r="I9505" s="192"/>
    </row>
    <row r="9506" spans="1:9" ht="15">
      <c r="A9506" s="190"/>
      <c r="I9506" s="192"/>
    </row>
    <row r="9507" spans="1:9" ht="15">
      <c r="A9507" s="190"/>
      <c r="I9507" s="192"/>
    </row>
    <row r="9508" spans="1:9" ht="15">
      <c r="A9508" s="190"/>
      <c r="I9508" s="192"/>
    </row>
    <row r="9509" spans="1:9" ht="15">
      <c r="A9509" s="190"/>
      <c r="I9509" s="192"/>
    </row>
    <row r="9510" spans="1:9" ht="15">
      <c r="A9510" s="190"/>
      <c r="I9510" s="192"/>
    </row>
    <row r="9511" spans="1:9" ht="15">
      <c r="A9511" s="190"/>
      <c r="I9511" s="192"/>
    </row>
    <row r="9512" spans="1:9" ht="15">
      <c r="A9512" s="190"/>
      <c r="I9512" s="192"/>
    </row>
    <row r="9513" spans="1:9" ht="15">
      <c r="A9513" s="190"/>
      <c r="I9513" s="192"/>
    </row>
    <row r="9514" spans="1:9" ht="15">
      <c r="A9514" s="190"/>
      <c r="I9514" s="192"/>
    </row>
    <row r="9515" spans="1:9" ht="15">
      <c r="A9515" s="190"/>
      <c r="I9515" s="192"/>
    </row>
    <row r="9516" spans="1:9" ht="15">
      <c r="A9516" s="190"/>
      <c r="I9516" s="192"/>
    </row>
    <row r="9517" spans="1:9" ht="15">
      <c r="A9517" s="190"/>
      <c r="I9517" s="192"/>
    </row>
    <row r="9518" spans="1:9" ht="15">
      <c r="A9518" s="190"/>
      <c r="I9518" s="192"/>
    </row>
    <row r="9519" spans="1:9" ht="15">
      <c r="A9519" s="190"/>
      <c r="I9519" s="192"/>
    </row>
    <row r="9520" spans="1:9" ht="15">
      <c r="A9520" s="190"/>
      <c r="I9520" s="192"/>
    </row>
    <row r="9521" spans="1:9" ht="15">
      <c r="A9521" s="190"/>
      <c r="I9521" s="192"/>
    </row>
    <row r="9522" spans="1:9" ht="15">
      <c r="A9522" s="190"/>
      <c r="I9522" s="192"/>
    </row>
    <row r="9523" spans="1:9" ht="15">
      <c r="A9523" s="190"/>
      <c r="I9523" s="192"/>
    </row>
    <row r="9524" spans="1:9" ht="15">
      <c r="A9524" s="190"/>
      <c r="I9524" s="192"/>
    </row>
    <row r="9525" spans="1:9" ht="15">
      <c r="A9525" s="190"/>
      <c r="I9525" s="192"/>
    </row>
    <row r="9526" spans="1:9" ht="15">
      <c r="A9526" s="190"/>
      <c r="I9526" s="192"/>
    </row>
    <row r="9527" spans="1:9" ht="15">
      <c r="A9527" s="190"/>
      <c r="I9527" s="192"/>
    </row>
    <row r="9528" spans="1:9" ht="15">
      <c r="A9528" s="190"/>
      <c r="I9528" s="192"/>
    </row>
    <row r="9529" spans="1:9" ht="15">
      <c r="A9529" s="190"/>
      <c r="I9529" s="192"/>
    </row>
    <row r="9530" spans="1:9" ht="15">
      <c r="A9530" s="190"/>
      <c r="I9530" s="192"/>
    </row>
    <row r="9531" spans="1:9" ht="15">
      <c r="A9531" s="190"/>
      <c r="I9531" s="192"/>
    </row>
    <row r="9532" spans="1:9" ht="15">
      <c r="A9532" s="190"/>
      <c r="I9532" s="192"/>
    </row>
    <row r="9533" spans="1:9" ht="15">
      <c r="A9533" s="190"/>
      <c r="I9533" s="192"/>
    </row>
    <row r="9534" spans="1:9" ht="15">
      <c r="A9534" s="190"/>
      <c r="I9534" s="192"/>
    </row>
    <row r="9535" spans="1:9" ht="15">
      <c r="A9535" s="190"/>
      <c r="I9535" s="192"/>
    </row>
    <row r="9536" spans="1:9" ht="15">
      <c r="A9536" s="190"/>
      <c r="I9536" s="192"/>
    </row>
    <row r="9537" spans="1:9" ht="15">
      <c r="A9537" s="190"/>
      <c r="I9537" s="192"/>
    </row>
    <row r="9538" spans="1:9" ht="15">
      <c r="A9538" s="190"/>
      <c r="I9538" s="192"/>
    </row>
    <row r="9539" spans="1:9" ht="15">
      <c r="A9539" s="190"/>
      <c r="I9539" s="192"/>
    </row>
    <row r="9540" spans="1:9" ht="15">
      <c r="A9540" s="190"/>
      <c r="I9540" s="192"/>
    </row>
    <row r="9541" spans="1:9" ht="15">
      <c r="A9541" s="190"/>
      <c r="I9541" s="192"/>
    </row>
    <row r="9542" spans="1:9" ht="15">
      <c r="A9542" s="190"/>
      <c r="I9542" s="192"/>
    </row>
    <row r="9543" spans="1:9" ht="15">
      <c r="A9543" s="190"/>
      <c r="I9543" s="192"/>
    </row>
    <row r="9544" spans="1:9" ht="15">
      <c r="A9544" s="190"/>
      <c r="I9544" s="192"/>
    </row>
    <row r="9545" spans="1:9" ht="15">
      <c r="A9545" s="190"/>
      <c r="I9545" s="192"/>
    </row>
    <row r="9546" spans="1:9" ht="15">
      <c r="A9546" s="190"/>
      <c r="I9546" s="192"/>
    </row>
    <row r="9547" spans="1:9" ht="15">
      <c r="A9547" s="190"/>
      <c r="I9547" s="192"/>
    </row>
    <row r="9548" spans="1:9" ht="15">
      <c r="A9548" s="190"/>
      <c r="I9548" s="192"/>
    </row>
    <row r="9549" spans="1:9" ht="15">
      <c r="A9549" s="190"/>
      <c r="I9549" s="192"/>
    </row>
    <row r="9550" spans="1:9" ht="15">
      <c r="A9550" s="190"/>
      <c r="I9550" s="192"/>
    </row>
    <row r="9551" spans="1:9" ht="15">
      <c r="A9551" s="190"/>
      <c r="I9551" s="192"/>
    </row>
    <row r="9552" spans="1:9" ht="15">
      <c r="A9552" s="190"/>
      <c r="I9552" s="192"/>
    </row>
    <row r="9553" spans="1:9" ht="15">
      <c r="A9553" s="190"/>
      <c r="I9553" s="192"/>
    </row>
    <row r="9554" spans="1:9" ht="15">
      <c r="A9554" s="190"/>
      <c r="I9554" s="192"/>
    </row>
    <row r="9555" spans="1:9" ht="15">
      <c r="A9555" s="190"/>
      <c r="I9555" s="192"/>
    </row>
    <row r="9556" spans="1:9" ht="15">
      <c r="A9556" s="190"/>
      <c r="I9556" s="192"/>
    </row>
    <row r="9557" spans="1:9" ht="15">
      <c r="A9557" s="190"/>
      <c r="I9557" s="192"/>
    </row>
    <row r="9558" spans="1:9" ht="15">
      <c r="A9558" s="190"/>
      <c r="I9558" s="192"/>
    </row>
    <row r="9559" spans="1:9" ht="15">
      <c r="A9559" s="190"/>
      <c r="I9559" s="192"/>
    </row>
    <row r="9560" spans="1:9" ht="15">
      <c r="A9560" s="190"/>
      <c r="I9560" s="192"/>
    </row>
    <row r="9561" spans="1:9" ht="15">
      <c r="A9561" s="190"/>
      <c r="I9561" s="192"/>
    </row>
    <row r="9562" spans="1:9" ht="15">
      <c r="A9562" s="190"/>
      <c r="I9562" s="192"/>
    </row>
    <row r="9563" spans="1:9" ht="15">
      <c r="A9563" s="190"/>
      <c r="I9563" s="192"/>
    </row>
    <row r="9564" spans="1:9" ht="15">
      <c r="A9564" s="190"/>
      <c r="I9564" s="192"/>
    </row>
    <row r="9565" spans="1:9" ht="15">
      <c r="A9565" s="190"/>
      <c r="I9565" s="192"/>
    </row>
    <row r="9566" spans="1:9" ht="15">
      <c r="A9566" s="190"/>
      <c r="I9566" s="192"/>
    </row>
    <row r="9567" spans="1:9" ht="15">
      <c r="A9567" s="190"/>
      <c r="I9567" s="192"/>
    </row>
    <row r="9568" spans="1:9" ht="15">
      <c r="A9568" s="190"/>
      <c r="I9568" s="192"/>
    </row>
    <row r="9569" spans="1:9" ht="15">
      <c r="A9569" s="190"/>
      <c r="I9569" s="192"/>
    </row>
    <row r="9570" spans="1:9" ht="15">
      <c r="A9570" s="190"/>
      <c r="I9570" s="192"/>
    </row>
    <row r="9571" spans="1:9" ht="15">
      <c r="A9571" s="190"/>
      <c r="I9571" s="192"/>
    </row>
    <row r="9572" spans="1:9" ht="15">
      <c r="A9572" s="190"/>
      <c r="I9572" s="192"/>
    </row>
    <row r="9573" spans="1:9" ht="15">
      <c r="A9573" s="190"/>
      <c r="I9573" s="192"/>
    </row>
    <row r="9574" spans="1:9" ht="15">
      <c r="A9574" s="190"/>
      <c r="I9574" s="192"/>
    </row>
    <row r="9575" spans="1:9" ht="15">
      <c r="A9575" s="190"/>
      <c r="I9575" s="192"/>
    </row>
    <row r="9576" spans="1:9" ht="15">
      <c r="A9576" s="190"/>
      <c r="I9576" s="192"/>
    </row>
    <row r="9577" spans="1:9" ht="15">
      <c r="A9577" s="190"/>
      <c r="I9577" s="192"/>
    </row>
    <row r="9578" spans="1:9" ht="15">
      <c r="A9578" s="190"/>
      <c r="I9578" s="192"/>
    </row>
    <row r="9579" spans="1:9" ht="15">
      <c r="A9579" s="190"/>
      <c r="I9579" s="192"/>
    </row>
    <row r="9580" spans="1:9" ht="15">
      <c r="A9580" s="190"/>
      <c r="I9580" s="192"/>
    </row>
    <row r="9581" spans="1:9" ht="15">
      <c r="A9581" s="190"/>
      <c r="I9581" s="192"/>
    </row>
    <row r="9582" spans="1:9" ht="15">
      <c r="A9582" s="190"/>
      <c r="I9582" s="192"/>
    </row>
    <row r="9583" spans="1:9" ht="15">
      <c r="A9583" s="190"/>
      <c r="I9583" s="192"/>
    </row>
    <row r="9584" spans="1:9" ht="15">
      <c r="A9584" s="190"/>
      <c r="I9584" s="192"/>
    </row>
    <row r="9585" spans="1:9" ht="15">
      <c r="A9585" s="190"/>
      <c r="I9585" s="192"/>
    </row>
    <row r="9586" spans="1:9" ht="15">
      <c r="A9586" s="190"/>
      <c r="I9586" s="192"/>
    </row>
    <row r="9587" spans="1:9" ht="15">
      <c r="A9587" s="190"/>
      <c r="I9587" s="192"/>
    </row>
    <row r="9588" spans="1:9" ht="15">
      <c r="A9588" s="190"/>
      <c r="I9588" s="192"/>
    </row>
    <row r="9589" spans="1:9" ht="15">
      <c r="A9589" s="190"/>
      <c r="I9589" s="192"/>
    </row>
    <row r="9590" spans="1:9" ht="15">
      <c r="A9590" s="190"/>
      <c r="I9590" s="192"/>
    </row>
    <row r="9591" spans="1:9" ht="15">
      <c r="A9591" s="190"/>
      <c r="I9591" s="192"/>
    </row>
    <row r="9592" spans="1:9" ht="15">
      <c r="A9592" s="190"/>
      <c r="I9592" s="192"/>
    </row>
    <row r="9593" spans="1:9" ht="15">
      <c r="A9593" s="190"/>
      <c r="I9593" s="192"/>
    </row>
    <row r="9594" spans="1:9" ht="15">
      <c r="A9594" s="190"/>
      <c r="I9594" s="192"/>
    </row>
    <row r="9595" spans="1:9" ht="15">
      <c r="A9595" s="190"/>
      <c r="I9595" s="192"/>
    </row>
    <row r="9596" spans="1:9" ht="15">
      <c r="A9596" s="190"/>
      <c r="I9596" s="192"/>
    </row>
    <row r="9597" spans="1:9" ht="15">
      <c r="A9597" s="190"/>
      <c r="I9597" s="192"/>
    </row>
    <row r="9598" spans="1:9" ht="15">
      <c r="A9598" s="190"/>
      <c r="I9598" s="192"/>
    </row>
    <row r="9599" spans="1:9" ht="15">
      <c r="A9599" s="190"/>
      <c r="I9599" s="192"/>
    </row>
    <row r="9600" spans="1:9" ht="15">
      <c r="A9600" s="190"/>
      <c r="I9600" s="192"/>
    </row>
    <row r="9601" spans="1:9" ht="15">
      <c r="A9601" s="190"/>
      <c r="I9601" s="192"/>
    </row>
    <row r="9602" spans="1:9" ht="15">
      <c r="A9602" s="190"/>
      <c r="I9602" s="192"/>
    </row>
    <row r="9603" spans="1:9" ht="15">
      <c r="A9603" s="190"/>
      <c r="I9603" s="192"/>
    </row>
    <row r="9604" spans="1:9" ht="15">
      <c r="A9604" s="190"/>
      <c r="I9604" s="192"/>
    </row>
    <row r="9605" spans="1:9" ht="15">
      <c r="A9605" s="190"/>
      <c r="I9605" s="192"/>
    </row>
    <row r="9606" spans="1:9" ht="15">
      <c r="A9606" s="190"/>
      <c r="I9606" s="192"/>
    </row>
    <row r="9607" spans="1:9" ht="15">
      <c r="A9607" s="190"/>
      <c r="I9607" s="192"/>
    </row>
    <row r="9608" spans="1:9" ht="15">
      <c r="A9608" s="190"/>
      <c r="I9608" s="192"/>
    </row>
    <row r="9609" spans="1:9" ht="15">
      <c r="A9609" s="190"/>
      <c r="I9609" s="192"/>
    </row>
    <row r="9610" spans="1:9" ht="15">
      <c r="A9610" s="190"/>
      <c r="I9610" s="192"/>
    </row>
    <row r="9611" spans="1:9" ht="15">
      <c r="A9611" s="190"/>
      <c r="I9611" s="192"/>
    </row>
    <row r="9612" spans="1:9" ht="15">
      <c r="A9612" s="190"/>
      <c r="I9612" s="192"/>
    </row>
    <row r="9613" spans="1:9" ht="15">
      <c r="A9613" s="190"/>
      <c r="I9613" s="192"/>
    </row>
    <row r="9614" spans="1:9" ht="15">
      <c r="A9614" s="190"/>
      <c r="I9614" s="192"/>
    </row>
    <row r="9615" spans="1:9" ht="15">
      <c r="A9615" s="190"/>
      <c r="I9615" s="192"/>
    </row>
    <row r="9616" spans="1:9" ht="15">
      <c r="A9616" s="190"/>
      <c r="I9616" s="192"/>
    </row>
    <row r="9617" spans="1:9" ht="15">
      <c r="A9617" s="190"/>
      <c r="I9617" s="192"/>
    </row>
    <row r="9618" spans="1:9" ht="15">
      <c r="A9618" s="190"/>
      <c r="I9618" s="192"/>
    </row>
    <row r="9619" spans="1:9" ht="15">
      <c r="A9619" s="190"/>
      <c r="I9619" s="192"/>
    </row>
    <row r="9620" spans="1:9" ht="15">
      <c r="A9620" s="190"/>
      <c r="I9620" s="192"/>
    </row>
    <row r="9621" spans="1:9" ht="15">
      <c r="A9621" s="190"/>
      <c r="I9621" s="192"/>
    </row>
    <row r="9622" spans="1:9" ht="15">
      <c r="A9622" s="190"/>
      <c r="I9622" s="192"/>
    </row>
    <row r="9623" spans="1:9" ht="15">
      <c r="A9623" s="190"/>
      <c r="I9623" s="192"/>
    </row>
    <row r="9624" spans="1:9" ht="15">
      <c r="A9624" s="190"/>
      <c r="I9624" s="192"/>
    </row>
    <row r="9625" spans="1:9" ht="15">
      <c r="A9625" s="190"/>
      <c r="I9625" s="192"/>
    </row>
    <row r="9626" spans="1:9" ht="15">
      <c r="A9626" s="190"/>
      <c r="I9626" s="192"/>
    </row>
    <row r="9627" spans="1:9" ht="15">
      <c r="A9627" s="190"/>
      <c r="I9627" s="192"/>
    </row>
    <row r="9628" spans="1:9" ht="15">
      <c r="A9628" s="190"/>
      <c r="I9628" s="192"/>
    </row>
    <row r="9629" spans="1:9" ht="15">
      <c r="A9629" s="190"/>
      <c r="I9629" s="192"/>
    </row>
    <row r="9630" spans="1:9" ht="15">
      <c r="A9630" s="190"/>
      <c r="I9630" s="192"/>
    </row>
    <row r="9631" spans="1:9" ht="15">
      <c r="A9631" s="190"/>
      <c r="I9631" s="192"/>
    </row>
    <row r="9632" spans="1:9" ht="15">
      <c r="A9632" s="190"/>
      <c r="I9632" s="192"/>
    </row>
    <row r="9633" spans="1:9" ht="15">
      <c r="A9633" s="190"/>
      <c r="I9633" s="192"/>
    </row>
    <row r="9634" spans="1:9" ht="15">
      <c r="A9634" s="190"/>
      <c r="I9634" s="192"/>
    </row>
    <row r="9635" spans="1:9" ht="15">
      <c r="A9635" s="190"/>
      <c r="I9635" s="192"/>
    </row>
    <row r="9636" spans="1:9" ht="15">
      <c r="A9636" s="190"/>
      <c r="I9636" s="192"/>
    </row>
    <row r="9637" spans="1:9" ht="15">
      <c r="A9637" s="190"/>
      <c r="I9637" s="192"/>
    </row>
    <row r="9638" spans="1:9" ht="15">
      <c r="A9638" s="190"/>
      <c r="I9638" s="192"/>
    </row>
    <row r="9639" spans="1:9" ht="15">
      <c r="A9639" s="190"/>
      <c r="I9639" s="192"/>
    </row>
    <row r="9640" spans="1:9" ht="15">
      <c r="A9640" s="190"/>
      <c r="I9640" s="192"/>
    </row>
    <row r="9641" spans="1:9" ht="15">
      <c r="A9641" s="190"/>
      <c r="I9641" s="192"/>
    </row>
    <row r="9642" spans="1:9" ht="15">
      <c r="A9642" s="190"/>
      <c r="I9642" s="192"/>
    </row>
    <row r="9643" spans="1:9" ht="15">
      <c r="A9643" s="190"/>
      <c r="I9643" s="192"/>
    </row>
    <row r="9644" spans="1:9" ht="15">
      <c r="A9644" s="190"/>
      <c r="I9644" s="192"/>
    </row>
    <row r="9645" spans="1:9" ht="15">
      <c r="A9645" s="190"/>
      <c r="I9645" s="192"/>
    </row>
    <row r="9646" spans="1:9" ht="15">
      <c r="A9646" s="190"/>
      <c r="I9646" s="192"/>
    </row>
    <row r="9647" spans="1:9" ht="15">
      <c r="A9647" s="190"/>
      <c r="I9647" s="192"/>
    </row>
    <row r="9648" spans="1:9" ht="15">
      <c r="A9648" s="190"/>
      <c r="I9648" s="192"/>
    </row>
    <row r="9649" spans="1:9" ht="15">
      <c r="A9649" s="190"/>
      <c r="I9649" s="192"/>
    </row>
    <row r="9650" spans="1:9" ht="15">
      <c r="A9650" s="190"/>
      <c r="I9650" s="192"/>
    </row>
    <row r="9651" spans="1:9" ht="15">
      <c r="A9651" s="190"/>
      <c r="I9651" s="192"/>
    </row>
    <row r="9652" spans="1:9" ht="15">
      <c r="A9652" s="190"/>
      <c r="I9652" s="192"/>
    </row>
    <row r="9653" spans="1:9" ht="15">
      <c r="A9653" s="190"/>
      <c r="I9653" s="192"/>
    </row>
    <row r="9654" spans="1:9" ht="15">
      <c r="A9654" s="190"/>
      <c r="I9654" s="192"/>
    </row>
    <row r="9655" spans="1:9" ht="15">
      <c r="A9655" s="190"/>
      <c r="I9655" s="192"/>
    </row>
    <row r="9656" spans="1:9" ht="15">
      <c r="A9656" s="190"/>
      <c r="I9656" s="192"/>
    </row>
    <row r="9657" spans="1:9" ht="15">
      <c r="A9657" s="190"/>
      <c r="I9657" s="192"/>
    </row>
    <row r="9658" spans="1:9" ht="15">
      <c r="A9658" s="190"/>
      <c r="I9658" s="192"/>
    </row>
    <row r="9659" spans="1:9" ht="15">
      <c r="A9659" s="190"/>
      <c r="I9659" s="192"/>
    </row>
    <row r="9660" spans="1:9" ht="15">
      <c r="A9660" s="190"/>
      <c r="I9660" s="192"/>
    </row>
    <row r="9661" spans="1:9" ht="15">
      <c r="A9661" s="190"/>
      <c r="I9661" s="192"/>
    </row>
    <row r="9662" spans="1:9" ht="15">
      <c r="A9662" s="190"/>
      <c r="I9662" s="192"/>
    </row>
    <row r="9663" spans="1:9" ht="15">
      <c r="A9663" s="190"/>
      <c r="I9663" s="192"/>
    </row>
    <row r="9664" spans="1:9" ht="15">
      <c r="A9664" s="190"/>
      <c r="I9664" s="192"/>
    </row>
    <row r="9665" spans="1:9" ht="15">
      <c r="A9665" s="190"/>
      <c r="I9665" s="192"/>
    </row>
    <row r="9666" spans="1:9" ht="15">
      <c r="A9666" s="190"/>
      <c r="I9666" s="192"/>
    </row>
    <row r="9667" spans="1:9" ht="15">
      <c r="A9667" s="190"/>
      <c r="I9667" s="192"/>
    </row>
    <row r="9668" spans="1:9" ht="15">
      <c r="A9668" s="190"/>
      <c r="I9668" s="192"/>
    </row>
    <row r="9669" spans="1:9" ht="15">
      <c r="A9669" s="190"/>
      <c r="I9669" s="192"/>
    </row>
    <row r="9670" spans="1:9" ht="15">
      <c r="A9670" s="190"/>
      <c r="I9670" s="192"/>
    </row>
    <row r="9671" spans="1:9" ht="15">
      <c r="A9671" s="190"/>
      <c r="I9671" s="192"/>
    </row>
    <row r="9672" spans="1:9" ht="15">
      <c r="A9672" s="190"/>
      <c r="I9672" s="192"/>
    </row>
    <row r="9673" spans="1:9" ht="15">
      <c r="A9673" s="190"/>
      <c r="I9673" s="192"/>
    </row>
    <row r="9674" spans="1:9" ht="15">
      <c r="A9674" s="190"/>
      <c r="I9674" s="192"/>
    </row>
    <row r="9675" spans="1:9" ht="15">
      <c r="A9675" s="190"/>
      <c r="I9675" s="192"/>
    </row>
    <row r="9676" spans="1:9" ht="15">
      <c r="A9676" s="190"/>
      <c r="I9676" s="192"/>
    </row>
    <row r="9677" spans="1:9" ht="15">
      <c r="A9677" s="190"/>
      <c r="I9677" s="192"/>
    </row>
    <row r="9678" spans="1:9" ht="15">
      <c r="A9678" s="190"/>
      <c r="I9678" s="192"/>
    </row>
    <row r="9679" spans="1:9" ht="15">
      <c r="A9679" s="190"/>
      <c r="I9679" s="192"/>
    </row>
    <row r="9680" spans="1:9" ht="15">
      <c r="A9680" s="190"/>
      <c r="I9680" s="192"/>
    </row>
    <row r="9681" spans="1:9" ht="15">
      <c r="A9681" s="190"/>
      <c r="I9681" s="192"/>
    </row>
    <row r="9682" spans="1:9" ht="15">
      <c r="A9682" s="190"/>
      <c r="I9682" s="192"/>
    </row>
    <row r="9683" spans="1:9" ht="15">
      <c r="A9683" s="190"/>
      <c r="I9683" s="192"/>
    </row>
    <row r="9684" spans="1:9" ht="15">
      <c r="A9684" s="190"/>
      <c r="I9684" s="192"/>
    </row>
    <row r="9685" spans="1:9" ht="15">
      <c r="A9685" s="190"/>
      <c r="I9685" s="192"/>
    </row>
    <row r="9686" spans="1:9" ht="15">
      <c r="A9686" s="190"/>
      <c r="I9686" s="192"/>
    </row>
    <row r="9687" spans="1:9" ht="15">
      <c r="A9687" s="190"/>
      <c r="I9687" s="192"/>
    </row>
    <row r="9688" spans="1:9" ht="15">
      <c r="A9688" s="190"/>
      <c r="I9688" s="192"/>
    </row>
    <row r="9689" spans="1:9" ht="15">
      <c r="A9689" s="190"/>
      <c r="I9689" s="192"/>
    </row>
    <row r="9690" spans="1:9" ht="15">
      <c r="A9690" s="190"/>
      <c r="I9690" s="192"/>
    </row>
    <row r="9691" spans="1:9" ht="15">
      <c r="A9691" s="190"/>
      <c r="I9691" s="192"/>
    </row>
    <row r="9692" spans="1:9" ht="15">
      <c r="A9692" s="190"/>
      <c r="I9692" s="192"/>
    </row>
    <row r="9693" spans="1:9" ht="15">
      <c r="A9693" s="190"/>
      <c r="I9693" s="192"/>
    </row>
    <row r="9694" spans="1:9" ht="15">
      <c r="A9694" s="190"/>
      <c r="I9694" s="192"/>
    </row>
    <row r="9695" spans="1:9" ht="15">
      <c r="A9695" s="190"/>
      <c r="I9695" s="192"/>
    </row>
    <row r="9696" spans="1:9" ht="15">
      <c r="A9696" s="190"/>
      <c r="I9696" s="192"/>
    </row>
    <row r="9697" spans="1:9" ht="15">
      <c r="A9697" s="190"/>
      <c r="I9697" s="192"/>
    </row>
    <row r="9698" spans="1:9" ht="15">
      <c r="A9698" s="190"/>
      <c r="I9698" s="192"/>
    </row>
    <row r="9699" spans="1:9" ht="15">
      <c r="A9699" s="190"/>
      <c r="I9699" s="192"/>
    </row>
    <row r="9700" spans="1:9" ht="15">
      <c r="A9700" s="190"/>
      <c r="I9700" s="192"/>
    </row>
    <row r="9701" spans="1:9" ht="15">
      <c r="A9701" s="190"/>
      <c r="I9701" s="192"/>
    </row>
    <row r="9702" spans="1:9" ht="15">
      <c r="A9702" s="190"/>
      <c r="I9702" s="192"/>
    </row>
    <row r="9703" spans="1:9" ht="15">
      <c r="A9703" s="190"/>
      <c r="I9703" s="192"/>
    </row>
    <row r="9704" spans="1:9" ht="15">
      <c r="A9704" s="190"/>
      <c r="I9704" s="192"/>
    </row>
    <row r="9705" spans="1:9" ht="15">
      <c r="A9705" s="190"/>
      <c r="I9705" s="192"/>
    </row>
    <row r="9706" spans="1:9" ht="15">
      <c r="A9706" s="190"/>
      <c r="I9706" s="192"/>
    </row>
    <row r="9707" spans="1:9" ht="15">
      <c r="A9707" s="190"/>
      <c r="I9707" s="192"/>
    </row>
    <row r="9708" spans="1:9" ht="15">
      <c r="A9708" s="190"/>
      <c r="I9708" s="192"/>
    </row>
    <row r="9709" spans="1:9" ht="15">
      <c r="A9709" s="190"/>
      <c r="I9709" s="192"/>
    </row>
    <row r="9710" spans="1:9" ht="15">
      <c r="A9710" s="190"/>
      <c r="I9710" s="192"/>
    </row>
    <row r="9711" spans="1:9" ht="15">
      <c r="A9711" s="190"/>
      <c r="I9711" s="192"/>
    </row>
    <row r="9712" spans="1:9" ht="15">
      <c r="A9712" s="190"/>
      <c r="I9712" s="192"/>
    </row>
    <row r="9713" spans="1:9" ht="15">
      <c r="A9713" s="190"/>
      <c r="I9713" s="192"/>
    </row>
    <row r="9714" spans="1:9" ht="15">
      <c r="A9714" s="190"/>
      <c r="I9714" s="192"/>
    </row>
    <row r="9715" spans="1:9" ht="15">
      <c r="A9715" s="190"/>
      <c r="I9715" s="192"/>
    </row>
    <row r="9716" spans="1:9" ht="15">
      <c r="A9716" s="190"/>
      <c r="I9716" s="192"/>
    </row>
    <row r="9717" spans="1:9" ht="15">
      <c r="A9717" s="190"/>
      <c r="I9717" s="192"/>
    </row>
    <row r="9718" spans="1:9" ht="15">
      <c r="A9718" s="190"/>
      <c r="I9718" s="192"/>
    </row>
    <row r="9719" spans="1:9" ht="15">
      <c r="A9719" s="190"/>
      <c r="I9719" s="192"/>
    </row>
    <row r="9720" spans="1:9" ht="15">
      <c r="A9720" s="190"/>
      <c r="I9720" s="192"/>
    </row>
    <row r="9721" spans="1:9" ht="15">
      <c r="A9721" s="190"/>
      <c r="I9721" s="192"/>
    </row>
    <row r="9722" spans="1:9" ht="15">
      <c r="A9722" s="190"/>
      <c r="I9722" s="192"/>
    </row>
    <row r="9723" spans="1:9" ht="15">
      <c r="A9723" s="190"/>
      <c r="I9723" s="192"/>
    </row>
    <row r="9724" spans="1:9" ht="15">
      <c r="A9724" s="190"/>
      <c r="I9724" s="192"/>
    </row>
    <row r="9725" spans="1:9" ht="15">
      <c r="A9725" s="190"/>
      <c r="I9725" s="192"/>
    </row>
    <row r="9726" spans="1:9" ht="15">
      <c r="A9726" s="190"/>
      <c r="I9726" s="192"/>
    </row>
    <row r="9727" spans="1:9" ht="15">
      <c r="A9727" s="190"/>
      <c r="I9727" s="192"/>
    </row>
    <row r="9728" spans="1:9" ht="15">
      <c r="A9728" s="190"/>
      <c r="I9728" s="192"/>
    </row>
    <row r="9729" spans="1:9" ht="15">
      <c r="A9729" s="190"/>
      <c r="I9729" s="192"/>
    </row>
    <row r="9730" spans="1:9" ht="15">
      <c r="A9730" s="190"/>
      <c r="I9730" s="192"/>
    </row>
    <row r="9731" spans="1:9" ht="15">
      <c r="A9731" s="190"/>
      <c r="I9731" s="192"/>
    </row>
    <row r="9732" spans="1:9" ht="15">
      <c r="A9732" s="190"/>
      <c r="I9732" s="192"/>
    </row>
    <row r="9733" spans="1:9" ht="15">
      <c r="A9733" s="190"/>
      <c r="I9733" s="192"/>
    </row>
    <row r="9734" spans="1:9" ht="15">
      <c r="A9734" s="190"/>
      <c r="I9734" s="192"/>
    </row>
    <row r="9735" spans="1:9" ht="15">
      <c r="A9735" s="190"/>
      <c r="I9735" s="192"/>
    </row>
    <row r="9736" spans="1:9" ht="15">
      <c r="A9736" s="190"/>
      <c r="I9736" s="192"/>
    </row>
    <row r="9737" spans="1:9" ht="15">
      <c r="A9737" s="190"/>
      <c r="I9737" s="192"/>
    </row>
    <row r="9738" spans="1:9" ht="15">
      <c r="A9738" s="190"/>
      <c r="I9738" s="192"/>
    </row>
    <row r="9739" spans="1:9" ht="15">
      <c r="A9739" s="190"/>
      <c r="I9739" s="192"/>
    </row>
    <row r="9740" spans="1:9" ht="15">
      <c r="A9740" s="190"/>
      <c r="I9740" s="192"/>
    </row>
    <row r="9741" spans="1:9" ht="15">
      <c r="A9741" s="190"/>
      <c r="I9741" s="192"/>
    </row>
    <row r="9742" spans="1:9" ht="15">
      <c r="A9742" s="190"/>
      <c r="I9742" s="192"/>
    </row>
    <row r="9743" spans="1:9" ht="15">
      <c r="A9743" s="190"/>
      <c r="I9743" s="192"/>
    </row>
    <row r="9744" spans="1:9" ht="15">
      <c r="A9744" s="190"/>
      <c r="I9744" s="192"/>
    </row>
    <row r="9745" spans="1:9" ht="15">
      <c r="A9745" s="190"/>
      <c r="I9745" s="192"/>
    </row>
    <row r="9746" spans="1:9" ht="15">
      <c r="A9746" s="190"/>
      <c r="I9746" s="192"/>
    </row>
    <row r="9747" spans="1:9" ht="15">
      <c r="A9747" s="190"/>
      <c r="I9747" s="192"/>
    </row>
    <row r="9748" spans="1:9" ht="15">
      <c r="A9748" s="190"/>
      <c r="I9748" s="192"/>
    </row>
    <row r="9749" spans="1:9" ht="15">
      <c r="A9749" s="190"/>
      <c r="I9749" s="192"/>
    </row>
    <row r="9750" spans="1:9" ht="15">
      <c r="A9750" s="190"/>
      <c r="I9750" s="192"/>
    </row>
    <row r="9751" spans="1:9" ht="15">
      <c r="A9751" s="190"/>
      <c r="I9751" s="192"/>
    </row>
    <row r="9752" spans="1:9" ht="15">
      <c r="A9752" s="190"/>
      <c r="I9752" s="192"/>
    </row>
    <row r="9753" spans="1:9" ht="15">
      <c r="A9753" s="190"/>
      <c r="I9753" s="192"/>
    </row>
    <row r="9754" spans="1:9" ht="15">
      <c r="A9754" s="190"/>
      <c r="I9754" s="192"/>
    </row>
    <row r="9755" spans="1:9" ht="15">
      <c r="A9755" s="190"/>
      <c r="I9755" s="192"/>
    </row>
    <row r="9756" spans="1:9" ht="15">
      <c r="A9756" s="190"/>
      <c r="I9756" s="192"/>
    </row>
    <row r="9757" spans="1:9" ht="15">
      <c r="A9757" s="190"/>
      <c r="I9757" s="192"/>
    </row>
    <row r="9758" spans="1:9" ht="15">
      <c r="A9758" s="190"/>
      <c r="I9758" s="192"/>
    </row>
    <row r="9759" spans="1:9" ht="15">
      <c r="A9759" s="190"/>
      <c r="I9759" s="192"/>
    </row>
    <row r="9760" spans="1:9" ht="15">
      <c r="A9760" s="190"/>
      <c r="I9760" s="192"/>
    </row>
    <row r="9761" spans="1:9" ht="15">
      <c r="A9761" s="190"/>
      <c r="I9761" s="192"/>
    </row>
    <row r="9762" spans="1:9" ht="15">
      <c r="A9762" s="190"/>
      <c r="I9762" s="192"/>
    </row>
    <row r="9763" spans="1:9" ht="15">
      <c r="A9763" s="190"/>
      <c r="I9763" s="192"/>
    </row>
    <row r="9764" spans="1:9" ht="15">
      <c r="A9764" s="190"/>
      <c r="I9764" s="192"/>
    </row>
    <row r="9765" spans="1:9" ht="15">
      <c r="A9765" s="190"/>
      <c r="I9765" s="192"/>
    </row>
    <row r="9766" spans="1:9" ht="15">
      <c r="A9766" s="190"/>
      <c r="I9766" s="192"/>
    </row>
    <row r="9767" spans="1:9" ht="15">
      <c r="A9767" s="190"/>
      <c r="I9767" s="192"/>
    </row>
    <row r="9768" spans="1:9" ht="15">
      <c r="A9768" s="190"/>
      <c r="I9768" s="192"/>
    </row>
    <row r="9769" spans="1:9" ht="15">
      <c r="A9769" s="190"/>
      <c r="I9769" s="192"/>
    </row>
    <row r="9770" spans="1:9" ht="15">
      <c r="A9770" s="190"/>
      <c r="I9770" s="192"/>
    </row>
    <row r="9771" spans="1:9" ht="15">
      <c r="A9771" s="190"/>
      <c r="I9771" s="192"/>
    </row>
    <row r="9772" spans="1:9" ht="15">
      <c r="A9772" s="190"/>
      <c r="I9772" s="192"/>
    </row>
    <row r="9773" spans="1:9" ht="15">
      <c r="A9773" s="190"/>
      <c r="I9773" s="192"/>
    </row>
    <row r="9774" spans="1:9" ht="15">
      <c r="A9774" s="190"/>
      <c r="I9774" s="192"/>
    </row>
    <row r="9775" spans="1:9" ht="15">
      <c r="A9775" s="190"/>
      <c r="I9775" s="192"/>
    </row>
    <row r="9776" spans="1:9" ht="15">
      <c r="A9776" s="190"/>
      <c r="I9776" s="192"/>
    </row>
    <row r="9777" spans="1:9" ht="15">
      <c r="A9777" s="190"/>
      <c r="I9777" s="192"/>
    </row>
    <row r="9778" spans="1:9" ht="15">
      <c r="A9778" s="190"/>
      <c r="I9778" s="192"/>
    </row>
    <row r="9779" spans="1:9" ht="15">
      <c r="A9779" s="190"/>
      <c r="I9779" s="192"/>
    </row>
    <row r="9780" spans="1:9" ht="15">
      <c r="A9780" s="190"/>
      <c r="I9780" s="192"/>
    </row>
    <row r="9781" spans="1:9" ht="15">
      <c r="A9781" s="190"/>
      <c r="I9781" s="192"/>
    </row>
    <row r="9782" spans="1:9" ht="15">
      <c r="A9782" s="190"/>
      <c r="I9782" s="192"/>
    </row>
    <row r="9783" spans="1:9" ht="15">
      <c r="A9783" s="190"/>
      <c r="I9783" s="192"/>
    </row>
    <row r="9784" spans="1:9" ht="15">
      <c r="A9784" s="190"/>
      <c r="I9784" s="192"/>
    </row>
    <row r="9785" spans="1:9" ht="15">
      <c r="A9785" s="190"/>
      <c r="I9785" s="192"/>
    </row>
    <row r="9786" spans="1:9" ht="15">
      <c r="A9786" s="190"/>
      <c r="I9786" s="192"/>
    </row>
    <row r="9787" spans="1:9" ht="15">
      <c r="A9787" s="190"/>
      <c r="I9787" s="192"/>
    </row>
    <row r="9788" spans="1:9" ht="15">
      <c r="A9788" s="190"/>
      <c r="I9788" s="192"/>
    </row>
    <row r="9789" spans="1:9" ht="15">
      <c r="A9789" s="190"/>
      <c r="I9789" s="192"/>
    </row>
    <row r="9790" spans="1:9" ht="15">
      <c r="A9790" s="190"/>
      <c r="I9790" s="192"/>
    </row>
    <row r="9791" spans="1:9" ht="15">
      <c r="A9791" s="190"/>
      <c r="I9791" s="192"/>
    </row>
    <row r="9792" spans="1:9" ht="15">
      <c r="A9792" s="190"/>
      <c r="I9792" s="192"/>
    </row>
    <row r="9793" spans="1:9" ht="15">
      <c r="A9793" s="190"/>
      <c r="I9793" s="192"/>
    </row>
    <row r="9794" spans="1:9" ht="15">
      <c r="A9794" s="190"/>
      <c r="I9794" s="192"/>
    </row>
    <row r="9795" spans="1:9" ht="15">
      <c r="A9795" s="190"/>
      <c r="I9795" s="192"/>
    </row>
    <row r="9796" spans="1:9" ht="15">
      <c r="A9796" s="190"/>
      <c r="I9796" s="192"/>
    </row>
    <row r="9797" spans="1:9" ht="15">
      <c r="A9797" s="190"/>
      <c r="I9797" s="192"/>
    </row>
    <row r="9798" spans="1:9" ht="15">
      <c r="A9798" s="190"/>
      <c r="I9798" s="192"/>
    </row>
    <row r="9799" spans="1:9" ht="15">
      <c r="A9799" s="190"/>
      <c r="I9799" s="192"/>
    </row>
    <row r="9800" spans="1:9" ht="15">
      <c r="A9800" s="190"/>
      <c r="I9800" s="192"/>
    </row>
    <row r="9801" spans="1:9" ht="15">
      <c r="A9801" s="190"/>
      <c r="I9801" s="192"/>
    </row>
    <row r="9802" spans="1:9" ht="15">
      <c r="A9802" s="190"/>
      <c r="I9802" s="192"/>
    </row>
    <row r="9803" spans="1:9" ht="15">
      <c r="A9803" s="190"/>
      <c r="I9803" s="192"/>
    </row>
    <row r="9804" spans="1:9" ht="15">
      <c r="A9804" s="190"/>
      <c r="I9804" s="192"/>
    </row>
    <row r="9805" spans="1:9" ht="15">
      <c r="A9805" s="190"/>
      <c r="I9805" s="192"/>
    </row>
    <row r="9806" spans="1:9" ht="15">
      <c r="A9806" s="190"/>
      <c r="I9806" s="192"/>
    </row>
    <row r="9807" spans="1:9" ht="15">
      <c r="A9807" s="190"/>
      <c r="I9807" s="192"/>
    </row>
    <row r="9808" spans="1:9" ht="15">
      <c r="A9808" s="190"/>
      <c r="I9808" s="192"/>
    </row>
    <row r="9809" spans="1:9" ht="15">
      <c r="A9809" s="190"/>
      <c r="I9809" s="192"/>
    </row>
    <row r="9810" spans="1:9" ht="15">
      <c r="A9810" s="190"/>
      <c r="I9810" s="192"/>
    </row>
    <row r="9811" spans="1:9" ht="15">
      <c r="A9811" s="190"/>
      <c r="I9811" s="192"/>
    </row>
    <row r="9812" spans="1:9" ht="15">
      <c r="A9812" s="190"/>
      <c r="I9812" s="192"/>
    </row>
    <row r="9813" spans="1:9" ht="15">
      <c r="A9813" s="190"/>
      <c r="I9813" s="192"/>
    </row>
    <row r="9814" spans="1:9" ht="15">
      <c r="A9814" s="190"/>
      <c r="I9814" s="192"/>
    </row>
    <row r="9815" spans="1:9" ht="15">
      <c r="A9815" s="190"/>
      <c r="I9815" s="192"/>
    </row>
    <row r="9816" spans="1:9" ht="15">
      <c r="A9816" s="190"/>
      <c r="I9816" s="192"/>
    </row>
    <row r="9817" spans="1:9" ht="15">
      <c r="A9817" s="190"/>
      <c r="I9817" s="192"/>
    </row>
    <row r="9818" spans="1:9" ht="15">
      <c r="A9818" s="190"/>
      <c r="I9818" s="192"/>
    </row>
    <row r="9819" spans="1:9" ht="15">
      <c r="A9819" s="190"/>
      <c r="I9819" s="192"/>
    </row>
    <row r="9820" spans="1:9" ht="15">
      <c r="A9820" s="190"/>
      <c r="I9820" s="192"/>
    </row>
    <row r="9821" spans="1:9" ht="15">
      <c r="A9821" s="190"/>
      <c r="I9821" s="192"/>
    </row>
    <row r="9822" spans="1:9" ht="15">
      <c r="A9822" s="190"/>
      <c r="I9822" s="192"/>
    </row>
    <row r="9823" spans="1:9" ht="15">
      <c r="A9823" s="190"/>
      <c r="I9823" s="192"/>
    </row>
    <row r="9824" spans="1:9" ht="15">
      <c r="A9824" s="190"/>
      <c r="I9824" s="192"/>
    </row>
    <row r="9825" spans="1:9" ht="15">
      <c r="A9825" s="190"/>
      <c r="I9825" s="192"/>
    </row>
    <row r="9826" spans="1:9" ht="15">
      <c r="A9826" s="190"/>
      <c r="I9826" s="192"/>
    </row>
    <row r="9827" spans="1:9" ht="15">
      <c r="A9827" s="190"/>
      <c r="I9827" s="192"/>
    </row>
    <row r="9828" spans="1:9" ht="15">
      <c r="A9828" s="190"/>
      <c r="I9828" s="192"/>
    </row>
    <row r="9829" spans="1:9" ht="15">
      <c r="A9829" s="190"/>
      <c r="I9829" s="192"/>
    </row>
    <row r="9830" spans="1:9" ht="15">
      <c r="A9830" s="190"/>
      <c r="I9830" s="192"/>
    </row>
    <row r="9831" spans="1:9" ht="15">
      <c r="A9831" s="190"/>
      <c r="I9831" s="192"/>
    </row>
    <row r="9832" spans="1:9" ht="15">
      <c r="A9832" s="190"/>
      <c r="I9832" s="192"/>
    </row>
    <row r="9833" spans="1:9" ht="15">
      <c r="A9833" s="190"/>
      <c r="I9833" s="192"/>
    </row>
    <row r="9834" spans="1:9" ht="15">
      <c r="A9834" s="190"/>
      <c r="I9834" s="192"/>
    </row>
    <row r="9835" spans="1:9" ht="15">
      <c r="A9835" s="190"/>
      <c r="I9835" s="192"/>
    </row>
    <row r="9836" spans="1:9" ht="15">
      <c r="A9836" s="190"/>
      <c r="I9836" s="192"/>
    </row>
    <row r="9837" spans="1:9" ht="15">
      <c r="A9837" s="190"/>
      <c r="I9837" s="192"/>
    </row>
    <row r="9838" spans="1:9" ht="15">
      <c r="A9838" s="190"/>
      <c r="I9838" s="192"/>
    </row>
    <row r="9839" spans="1:9" ht="15">
      <c r="A9839" s="190"/>
      <c r="I9839" s="192"/>
    </row>
    <row r="9840" spans="1:9" ht="15">
      <c r="A9840" s="190"/>
      <c r="I9840" s="192"/>
    </row>
    <row r="9841" spans="1:9" ht="15">
      <c r="A9841" s="190"/>
      <c r="I9841" s="192"/>
    </row>
    <row r="9842" spans="1:9" ht="15">
      <c r="A9842" s="190"/>
      <c r="I9842" s="192"/>
    </row>
    <row r="9843" spans="1:9" ht="15">
      <c r="A9843" s="190"/>
      <c r="I9843" s="192"/>
    </row>
    <row r="9844" spans="1:9" ht="15">
      <c r="A9844" s="190"/>
      <c r="I9844" s="192"/>
    </row>
    <row r="9845" spans="1:9" ht="15">
      <c r="A9845" s="190"/>
      <c r="I9845" s="192"/>
    </row>
    <row r="9846" spans="1:9" ht="15">
      <c r="A9846" s="190"/>
      <c r="I9846" s="192"/>
    </row>
    <row r="9847" spans="1:9" ht="15">
      <c r="A9847" s="190"/>
      <c r="I9847" s="192"/>
    </row>
    <row r="9848" spans="1:9" ht="15">
      <c r="A9848" s="190"/>
      <c r="I9848" s="192"/>
    </row>
    <row r="9849" spans="1:9" ht="15">
      <c r="A9849" s="190"/>
      <c r="I9849" s="192"/>
    </row>
    <row r="9850" spans="1:9" ht="15">
      <c r="A9850" s="190"/>
      <c r="I9850" s="192"/>
    </row>
    <row r="9851" spans="1:9" ht="15">
      <c r="A9851" s="190"/>
      <c r="I9851" s="192"/>
    </row>
    <row r="9852" spans="1:9" ht="15">
      <c r="A9852" s="190"/>
      <c r="I9852" s="192"/>
    </row>
    <row r="9853" spans="1:9" ht="15">
      <c r="A9853" s="190"/>
      <c r="I9853" s="192"/>
    </row>
    <row r="9854" spans="1:9" ht="15">
      <c r="A9854" s="190"/>
      <c r="I9854" s="192"/>
    </row>
    <row r="9855" spans="1:9" ht="15">
      <c r="A9855" s="190"/>
      <c r="I9855" s="192"/>
    </row>
    <row r="9856" spans="1:9" ht="15">
      <c r="A9856" s="190"/>
      <c r="I9856" s="192"/>
    </row>
    <row r="9857" spans="1:9" ht="15">
      <c r="A9857" s="190"/>
      <c r="I9857" s="192"/>
    </row>
    <row r="9858" spans="1:9" ht="15">
      <c r="A9858" s="190"/>
      <c r="I9858" s="192"/>
    </row>
    <row r="9859" spans="1:9" ht="15">
      <c r="A9859" s="190"/>
      <c r="I9859" s="192"/>
    </row>
    <row r="9860" spans="1:9" ht="15">
      <c r="A9860" s="190"/>
      <c r="I9860" s="192"/>
    </row>
    <row r="9861" spans="1:9" ht="15">
      <c r="A9861" s="190"/>
      <c r="I9861" s="192"/>
    </row>
    <row r="9862" spans="1:9" ht="15">
      <c r="A9862" s="190"/>
      <c r="I9862" s="192"/>
    </row>
    <row r="9863" spans="1:9" ht="15">
      <c r="A9863" s="190"/>
      <c r="I9863" s="192"/>
    </row>
    <row r="9864" spans="1:9" ht="15">
      <c r="A9864" s="190"/>
      <c r="I9864" s="192"/>
    </row>
    <row r="9865" spans="1:9" ht="15">
      <c r="A9865" s="190"/>
      <c r="I9865" s="192"/>
    </row>
    <row r="9866" spans="1:9" ht="15">
      <c r="A9866" s="190"/>
      <c r="I9866" s="192"/>
    </row>
    <row r="9867" spans="1:9" ht="15">
      <c r="A9867" s="190"/>
      <c r="I9867" s="192"/>
    </row>
    <row r="9868" spans="1:9" ht="15">
      <c r="A9868" s="190"/>
      <c r="I9868" s="192"/>
    </row>
    <row r="9869" spans="1:9" ht="15">
      <c r="A9869" s="190"/>
      <c r="I9869" s="192"/>
    </row>
    <row r="9870" spans="1:9" ht="15">
      <c r="A9870" s="190"/>
      <c r="I9870" s="192"/>
    </row>
    <row r="9871" spans="1:9" ht="15">
      <c r="A9871" s="190"/>
      <c r="I9871" s="192"/>
    </row>
    <row r="9872" spans="1:9" ht="15">
      <c r="A9872" s="190"/>
      <c r="I9872" s="192"/>
    </row>
    <row r="9873" spans="1:9" ht="15">
      <c r="A9873" s="190"/>
      <c r="I9873" s="192"/>
    </row>
    <row r="9874" spans="1:9" ht="15">
      <c r="A9874" s="190"/>
      <c r="I9874" s="192"/>
    </row>
    <row r="9875" spans="1:9" ht="15">
      <c r="A9875" s="190"/>
      <c r="I9875" s="192"/>
    </row>
    <row r="9876" spans="1:9" ht="15">
      <c r="A9876" s="190"/>
      <c r="I9876" s="192"/>
    </row>
    <row r="9877" spans="1:9" ht="15">
      <c r="A9877" s="190"/>
      <c r="I9877" s="192"/>
    </row>
    <row r="9878" spans="1:9" ht="15">
      <c r="A9878" s="190"/>
      <c r="I9878" s="192"/>
    </row>
    <row r="9879" spans="1:9" ht="15">
      <c r="A9879" s="190"/>
      <c r="I9879" s="192"/>
    </row>
    <row r="9880" spans="1:9" ht="15">
      <c r="A9880" s="190"/>
      <c r="I9880" s="192"/>
    </row>
    <row r="9881" spans="1:9" ht="15">
      <c r="A9881" s="190"/>
      <c r="I9881" s="192"/>
    </row>
    <row r="9882" spans="1:9" ht="15">
      <c r="A9882" s="190"/>
      <c r="I9882" s="192"/>
    </row>
    <row r="9883" spans="1:9" ht="15">
      <c r="A9883" s="190"/>
      <c r="I9883" s="192"/>
    </row>
    <row r="9884" spans="1:9" ht="15">
      <c r="A9884" s="190"/>
      <c r="I9884" s="192"/>
    </row>
    <row r="9885" spans="1:9" ht="15">
      <c r="A9885" s="190"/>
      <c r="I9885" s="192"/>
    </row>
    <row r="9886" spans="1:9" ht="15">
      <c r="A9886" s="190"/>
      <c r="I9886" s="192"/>
    </row>
    <row r="9887" spans="1:9" ht="15">
      <c r="A9887" s="190"/>
      <c r="I9887" s="192"/>
    </row>
    <row r="9888" spans="1:9" ht="15">
      <c r="A9888" s="190"/>
      <c r="I9888" s="192"/>
    </row>
    <row r="9889" spans="1:9" ht="15">
      <c r="A9889" s="190"/>
      <c r="I9889" s="192"/>
    </row>
    <row r="9890" spans="1:9" ht="15">
      <c r="A9890" s="190"/>
      <c r="I9890" s="192"/>
    </row>
    <row r="9891" spans="1:9" ht="15">
      <c r="A9891" s="190"/>
      <c r="I9891" s="192"/>
    </row>
    <row r="9892" spans="1:9" ht="15">
      <c r="A9892" s="190"/>
      <c r="I9892" s="192"/>
    </row>
    <row r="9893" spans="1:9" ht="15">
      <c r="A9893" s="190"/>
      <c r="I9893" s="192"/>
    </row>
    <row r="9894" spans="1:9" ht="15">
      <c r="A9894" s="190"/>
      <c r="I9894" s="192"/>
    </row>
    <row r="9895" spans="1:9" ht="15">
      <c r="A9895" s="190"/>
      <c r="I9895" s="192"/>
    </row>
    <row r="9896" spans="1:9" ht="15">
      <c r="A9896" s="190"/>
      <c r="I9896" s="192"/>
    </row>
    <row r="9897" spans="1:9" ht="15">
      <c r="A9897" s="190"/>
      <c r="I9897" s="192"/>
    </row>
    <row r="9898" spans="1:9" ht="15">
      <c r="A9898" s="190"/>
      <c r="I9898" s="192"/>
    </row>
    <row r="9899" spans="1:9" ht="15">
      <c r="A9899" s="190"/>
      <c r="I9899" s="192"/>
    </row>
    <row r="9900" spans="1:9" ht="15">
      <c r="A9900" s="190"/>
      <c r="I9900" s="192"/>
    </row>
    <row r="9901" spans="1:9" ht="15">
      <c r="A9901" s="190"/>
      <c r="I9901" s="192"/>
    </row>
    <row r="9902" spans="1:9" ht="15">
      <c r="A9902" s="190"/>
      <c r="I9902" s="192"/>
    </row>
    <row r="9903" spans="1:9" ht="15">
      <c r="A9903" s="190"/>
      <c r="I9903" s="192"/>
    </row>
    <row r="9904" spans="1:9" ht="15">
      <c r="A9904" s="190"/>
      <c r="I9904" s="192"/>
    </row>
    <row r="9905" spans="1:9" ht="15">
      <c r="A9905" s="190"/>
      <c r="I9905" s="192"/>
    </row>
    <row r="9906" spans="1:9" ht="15">
      <c r="A9906" s="190"/>
      <c r="I9906" s="192"/>
    </row>
    <row r="9907" spans="1:9" ht="15">
      <c r="A9907" s="190"/>
      <c r="I9907" s="192"/>
    </row>
    <row r="9908" spans="1:9" ht="15">
      <c r="A9908" s="190"/>
      <c r="I9908" s="192"/>
    </row>
    <row r="9909" spans="1:9" ht="15">
      <c r="A9909" s="190"/>
      <c r="I9909" s="192"/>
    </row>
    <row r="9910" spans="1:9" ht="15">
      <c r="A9910" s="190"/>
      <c r="I9910" s="192"/>
    </row>
    <row r="9911" spans="1:9" ht="15">
      <c r="A9911" s="190"/>
      <c r="I9911" s="192"/>
    </row>
    <row r="9912" spans="1:9" ht="15">
      <c r="A9912" s="190"/>
      <c r="I9912" s="192"/>
    </row>
    <row r="9913" spans="1:9" ht="15">
      <c r="A9913" s="190"/>
      <c r="I9913" s="192"/>
    </row>
    <row r="9914" spans="1:9" ht="15">
      <c r="A9914" s="190"/>
      <c r="I9914" s="192"/>
    </row>
    <row r="9915" spans="1:9" ht="15">
      <c r="A9915" s="190"/>
      <c r="I9915" s="192"/>
    </row>
    <row r="9916" spans="1:9" ht="15">
      <c r="A9916" s="190"/>
      <c r="I9916" s="192"/>
    </row>
    <row r="9917" spans="1:9" ht="15">
      <c r="A9917" s="190"/>
      <c r="I9917" s="192"/>
    </row>
    <row r="9918" spans="1:9" ht="15">
      <c r="A9918" s="190"/>
      <c r="I9918" s="192"/>
    </row>
    <row r="9919" spans="1:9" ht="15">
      <c r="A9919" s="190"/>
      <c r="I9919" s="192"/>
    </row>
    <row r="9920" spans="1:9" ht="15">
      <c r="A9920" s="190"/>
      <c r="I9920" s="192"/>
    </row>
    <row r="9921" spans="1:9" ht="15">
      <c r="A9921" s="190"/>
      <c r="I9921" s="192"/>
    </row>
    <row r="9922" spans="1:9" ht="15">
      <c r="A9922" s="190"/>
      <c r="I9922" s="192"/>
    </row>
    <row r="9923" spans="1:9" ht="15">
      <c r="A9923" s="190"/>
      <c r="I9923" s="192"/>
    </row>
    <row r="9924" spans="1:9" ht="15">
      <c r="A9924" s="190"/>
      <c r="I9924" s="192"/>
    </row>
    <row r="9925" spans="1:9" ht="15">
      <c r="A9925" s="190"/>
      <c r="I9925" s="192"/>
    </row>
    <row r="9926" spans="1:9" ht="15">
      <c r="A9926" s="190"/>
      <c r="I9926" s="192"/>
    </row>
    <row r="9927" spans="1:9" ht="15">
      <c r="A9927" s="190"/>
      <c r="I9927" s="192"/>
    </row>
    <row r="9928" spans="1:9" ht="15">
      <c r="A9928" s="190"/>
      <c r="I9928" s="192"/>
    </row>
    <row r="9929" spans="1:9" ht="15">
      <c r="A9929" s="190"/>
      <c r="I9929" s="192"/>
    </row>
    <row r="9930" spans="1:9" ht="15">
      <c r="A9930" s="190"/>
      <c r="I9930" s="192"/>
    </row>
    <row r="9931" spans="1:9" ht="15">
      <c r="A9931" s="190"/>
      <c r="I9931" s="192"/>
    </row>
    <row r="9932" spans="1:9" ht="15">
      <c r="A9932" s="190"/>
      <c r="I9932" s="192"/>
    </row>
    <row r="9933" spans="1:9" ht="15">
      <c r="A9933" s="190"/>
      <c r="I9933" s="192"/>
    </row>
    <row r="9934" spans="1:9" ht="15">
      <c r="A9934" s="190"/>
      <c r="I9934" s="192"/>
    </row>
    <row r="9935" spans="1:9" ht="15">
      <c r="A9935" s="190"/>
      <c r="I9935" s="192"/>
    </row>
    <row r="9936" spans="1:9" ht="15">
      <c r="A9936" s="190"/>
      <c r="I9936" s="192"/>
    </row>
    <row r="9937" spans="1:9" ht="15">
      <c r="A9937" s="190"/>
      <c r="I9937" s="192"/>
    </row>
    <row r="9938" spans="1:9" ht="15">
      <c r="A9938" s="190"/>
      <c r="I9938" s="192"/>
    </row>
    <row r="9939" spans="1:9" ht="15">
      <c r="A9939" s="190"/>
      <c r="I9939" s="192"/>
    </row>
    <row r="9940" spans="1:9" ht="15">
      <c r="A9940" s="190"/>
      <c r="I9940" s="192"/>
    </row>
    <row r="9941" spans="1:9" ht="15">
      <c r="A9941" s="190"/>
      <c r="I9941" s="192"/>
    </row>
    <row r="9942" spans="1:9" ht="15">
      <c r="A9942" s="190"/>
      <c r="I9942" s="192"/>
    </row>
    <row r="9943" spans="1:9" ht="15">
      <c r="A9943" s="190"/>
      <c r="I9943" s="192"/>
    </row>
    <row r="9944" spans="1:9" ht="15">
      <c r="A9944" s="190"/>
      <c r="I9944" s="192"/>
    </row>
    <row r="9945" spans="1:9" ht="15">
      <c r="A9945" s="190"/>
      <c r="I9945" s="192"/>
    </row>
    <row r="9946" spans="1:9" ht="15">
      <c r="A9946" s="190"/>
      <c r="I9946" s="192"/>
    </row>
    <row r="9947" spans="1:9" ht="15">
      <c r="A9947" s="190"/>
      <c r="I9947" s="192"/>
    </row>
    <row r="9948" spans="1:9" ht="15">
      <c r="A9948" s="190"/>
      <c r="I9948" s="192"/>
    </row>
    <row r="9949" spans="1:9" ht="15">
      <c r="A9949" s="190"/>
      <c r="I9949" s="192"/>
    </row>
    <row r="9950" spans="1:9" ht="15">
      <c r="A9950" s="190"/>
      <c r="I9950" s="192"/>
    </row>
    <row r="9951" spans="1:9" ht="15">
      <c r="A9951" s="190"/>
      <c r="I9951" s="192"/>
    </row>
    <row r="9952" spans="1:9" ht="15">
      <c r="A9952" s="190"/>
      <c r="I9952" s="192"/>
    </row>
    <row r="9953" spans="1:9" ht="15">
      <c r="A9953" s="190"/>
      <c r="I9953" s="192"/>
    </row>
    <row r="9954" spans="1:9" ht="15">
      <c r="A9954" s="190"/>
      <c r="I9954" s="192"/>
    </row>
    <row r="9955" spans="1:9" ht="15">
      <c r="A9955" s="190"/>
      <c r="I9955" s="192"/>
    </row>
    <row r="9956" spans="1:9" ht="15">
      <c r="A9956" s="190"/>
      <c r="I9956" s="192"/>
    </row>
    <row r="9957" spans="1:9" ht="15">
      <c r="A9957" s="190"/>
      <c r="I9957" s="192"/>
    </row>
    <row r="9958" spans="1:9" ht="15">
      <c r="A9958" s="190"/>
      <c r="I9958" s="192"/>
    </row>
    <row r="9959" spans="1:9" ht="15">
      <c r="A9959" s="190"/>
      <c r="I9959" s="192"/>
    </row>
    <row r="9960" spans="1:9" ht="15">
      <c r="A9960" s="190"/>
      <c r="I9960" s="192"/>
    </row>
    <row r="9961" spans="1:9" ht="15">
      <c r="A9961" s="190"/>
      <c r="I9961" s="192"/>
    </row>
    <row r="9962" spans="1:9" ht="15">
      <c r="A9962" s="190"/>
      <c r="I9962" s="192"/>
    </row>
    <row r="9963" spans="1:9" ht="15">
      <c r="A9963" s="190"/>
      <c r="I9963" s="192"/>
    </row>
    <row r="9964" spans="1:9" ht="15">
      <c r="A9964" s="190"/>
      <c r="I9964" s="192"/>
    </row>
    <row r="9965" spans="1:9" ht="15">
      <c r="A9965" s="190"/>
      <c r="I9965" s="192"/>
    </row>
    <row r="9966" spans="1:9" ht="15">
      <c r="A9966" s="190"/>
      <c r="I9966" s="192"/>
    </row>
    <row r="9967" spans="1:9" ht="15">
      <c r="A9967" s="190"/>
      <c r="I9967" s="192"/>
    </row>
    <row r="9968" spans="1:9" ht="15">
      <c r="A9968" s="190"/>
      <c r="I9968" s="192"/>
    </row>
    <row r="9969" spans="1:9" ht="15">
      <c r="A9969" s="190"/>
      <c r="I9969" s="192"/>
    </row>
    <row r="9970" spans="1:9" ht="15">
      <c r="A9970" s="190"/>
      <c r="I9970" s="192"/>
    </row>
    <row r="9971" spans="1:9" ht="15">
      <c r="A9971" s="190"/>
      <c r="I9971" s="192"/>
    </row>
    <row r="9972" spans="1:9" ht="15">
      <c r="A9972" s="190"/>
      <c r="I9972" s="192"/>
    </row>
    <row r="9973" spans="1:9" ht="15">
      <c r="A9973" s="190"/>
      <c r="I9973" s="192"/>
    </row>
    <row r="9974" spans="1:9" ht="15">
      <c r="A9974" s="190"/>
      <c r="I9974" s="192"/>
    </row>
    <row r="9975" spans="1:9" ht="15">
      <c r="A9975" s="190"/>
      <c r="I9975" s="192"/>
    </row>
    <row r="9976" spans="1:9" ht="15">
      <c r="A9976" s="190"/>
      <c r="I9976" s="192"/>
    </row>
    <row r="9977" spans="1:9" ht="15">
      <c r="A9977" s="190"/>
      <c r="I9977" s="192"/>
    </row>
    <row r="9978" spans="1:9" ht="15">
      <c r="A9978" s="190"/>
      <c r="I9978" s="192"/>
    </row>
    <row r="9979" spans="1:9" ht="15">
      <c r="A9979" s="190"/>
      <c r="I9979" s="192"/>
    </row>
    <row r="9980" spans="1:9" ht="15">
      <c r="A9980" s="190"/>
      <c r="I9980" s="192"/>
    </row>
    <row r="9981" spans="1:9" ht="15">
      <c r="A9981" s="190"/>
      <c r="I9981" s="192"/>
    </row>
    <row r="9982" spans="1:9" ht="15">
      <c r="A9982" s="190"/>
      <c r="I9982" s="192"/>
    </row>
    <row r="9983" spans="1:9" ht="15">
      <c r="A9983" s="190"/>
      <c r="I9983" s="192"/>
    </row>
    <row r="9984" spans="1:9" ht="15">
      <c r="A9984" s="190"/>
      <c r="I9984" s="192"/>
    </row>
    <row r="9985" spans="1:9" ht="15">
      <c r="A9985" s="190"/>
      <c r="I9985" s="192"/>
    </row>
    <row r="9986" spans="1:9" ht="15">
      <c r="A9986" s="190"/>
      <c r="I9986" s="192"/>
    </row>
    <row r="9987" spans="1:9" ht="15">
      <c r="A9987" s="190"/>
      <c r="I9987" s="192"/>
    </row>
    <row r="9988" spans="1:9" ht="15">
      <c r="A9988" s="190"/>
      <c r="I9988" s="192"/>
    </row>
    <row r="9989" spans="1:9" ht="15">
      <c r="A9989" s="190"/>
      <c r="I9989" s="192"/>
    </row>
    <row r="9990" spans="1:9" ht="15">
      <c r="A9990" s="190"/>
      <c r="I9990" s="192"/>
    </row>
    <row r="9991" spans="1:9" ht="15">
      <c r="A9991" s="190"/>
      <c r="I9991" s="192"/>
    </row>
    <row r="9992" spans="1:9" ht="15">
      <c r="A9992" s="190"/>
      <c r="I9992" s="192"/>
    </row>
    <row r="9993" spans="1:9" ht="15">
      <c r="A9993" s="190"/>
      <c r="I9993" s="192"/>
    </row>
    <row r="9994" spans="1:9" ht="15">
      <c r="A9994" s="190"/>
      <c r="I9994" s="192"/>
    </row>
    <row r="9995" spans="1:9" ht="15">
      <c r="A9995" s="190"/>
      <c r="I9995" s="192"/>
    </row>
    <row r="9996" spans="1:9" ht="15">
      <c r="A9996" s="190"/>
      <c r="I9996" s="192"/>
    </row>
    <row r="9997" spans="1:9" ht="15">
      <c r="A9997" s="190"/>
      <c r="I9997" s="192"/>
    </row>
    <row r="9998" spans="1:9" ht="15">
      <c r="A9998" s="190"/>
      <c r="I9998" s="192"/>
    </row>
    <row r="9999" spans="1:9" ht="15">
      <c r="A9999" s="190"/>
      <c r="I9999" s="192"/>
    </row>
    <row r="10000" spans="1:9" ht="15">
      <c r="A10000" s="190"/>
      <c r="I10000" s="192"/>
    </row>
    <row r="10001" spans="1:9" ht="15">
      <c r="A10001" s="190"/>
      <c r="I10001" s="192"/>
    </row>
    <row r="10002" spans="1:9" ht="15">
      <c r="A10002" s="190"/>
      <c r="I10002" s="192"/>
    </row>
    <row r="10003" spans="1:9" ht="15">
      <c r="A10003" s="190"/>
      <c r="I10003" s="192"/>
    </row>
    <row r="10004" spans="1:9" ht="15">
      <c r="A10004" s="190"/>
      <c r="I10004" s="192"/>
    </row>
    <row r="10005" spans="1:9" ht="15">
      <c r="A10005" s="190"/>
      <c r="I10005" s="192"/>
    </row>
    <row r="10006" spans="1:9" ht="15">
      <c r="A10006" s="190"/>
      <c r="I10006" s="192"/>
    </row>
    <row r="10007" spans="1:9" ht="15">
      <c r="A10007" s="190"/>
      <c r="I10007" s="192"/>
    </row>
    <row r="10008" spans="1:9" ht="15">
      <c r="A10008" s="190"/>
      <c r="I10008" s="192"/>
    </row>
    <row r="10009" spans="1:9" ht="15">
      <c r="A10009" s="190"/>
      <c r="I10009" s="192"/>
    </row>
    <row r="10010" spans="1:9" ht="15">
      <c r="A10010" s="190"/>
      <c r="I10010" s="192"/>
    </row>
    <row r="10011" spans="1:9" ht="15">
      <c r="A10011" s="190"/>
      <c r="I10011" s="192"/>
    </row>
    <row r="10012" spans="1:9" ht="15">
      <c r="A10012" s="190"/>
      <c r="I10012" s="192"/>
    </row>
    <row r="10013" spans="1:9" ht="15">
      <c r="A10013" s="190"/>
      <c r="I10013" s="192"/>
    </row>
    <row r="10014" spans="1:9" ht="15">
      <c r="A10014" s="190"/>
      <c r="I10014" s="192"/>
    </row>
    <row r="10015" spans="1:9" ht="15">
      <c r="A10015" s="190"/>
      <c r="I10015" s="192"/>
    </row>
    <row r="10016" spans="1:9" ht="15">
      <c r="A10016" s="190"/>
      <c r="I10016" s="192"/>
    </row>
    <row r="10017" spans="1:9" ht="15">
      <c r="A10017" s="190"/>
      <c r="I10017" s="192"/>
    </row>
    <row r="10018" spans="1:9" ht="15">
      <c r="A10018" s="190"/>
      <c r="I10018" s="192"/>
    </row>
    <row r="10019" spans="1:9" ht="15">
      <c r="A10019" s="190"/>
      <c r="I10019" s="192"/>
    </row>
    <row r="10020" spans="1:9" ht="15">
      <c r="A10020" s="190"/>
      <c r="I10020" s="192"/>
    </row>
    <row r="10021" spans="1:9" ht="15">
      <c r="A10021" s="190"/>
      <c r="I10021" s="192"/>
    </row>
    <row r="10022" spans="1:9" ht="15">
      <c r="A10022" s="190"/>
      <c r="I10022" s="192"/>
    </row>
    <row r="10023" spans="1:9" ht="15">
      <c r="A10023" s="190"/>
      <c r="I10023" s="192"/>
    </row>
    <row r="10024" spans="1:9" ht="15">
      <c r="A10024" s="190"/>
      <c r="I10024" s="192"/>
    </row>
    <row r="10025" spans="1:9" ht="15">
      <c r="A10025" s="190"/>
      <c r="I10025" s="192"/>
    </row>
    <row r="10026" spans="1:9" ht="15">
      <c r="A10026" s="190"/>
      <c r="I10026" s="192"/>
    </row>
    <row r="10027" spans="1:9" ht="15">
      <c r="A10027" s="190"/>
      <c r="I10027" s="192"/>
    </row>
    <row r="10028" spans="1:9" ht="15">
      <c r="A10028" s="190"/>
      <c r="I10028" s="192"/>
    </row>
    <row r="10029" spans="1:9" ht="15">
      <c r="A10029" s="190"/>
      <c r="I10029" s="192"/>
    </row>
    <row r="10030" spans="1:9" ht="15">
      <c r="A10030" s="190"/>
      <c r="I10030" s="192"/>
    </row>
    <row r="10031" spans="1:9" ht="15">
      <c r="A10031" s="190"/>
      <c r="I10031" s="192"/>
    </row>
    <row r="10032" spans="1:9" ht="15">
      <c r="A10032" s="190"/>
      <c r="I10032" s="192"/>
    </row>
    <row r="10033" spans="1:9" ht="15">
      <c r="A10033" s="190"/>
      <c r="I10033" s="192"/>
    </row>
    <row r="10034" spans="1:9" ht="15">
      <c r="A10034" s="190"/>
      <c r="I10034" s="192"/>
    </row>
    <row r="10035" spans="1:9" ht="15">
      <c r="A10035" s="190"/>
      <c r="I10035" s="192"/>
    </row>
    <row r="10036" spans="1:9" ht="15">
      <c r="A10036" s="190"/>
      <c r="I10036" s="192"/>
    </row>
    <row r="10037" spans="1:9" ht="15">
      <c r="A10037" s="190"/>
      <c r="I10037" s="192"/>
    </row>
    <row r="10038" spans="1:9" ht="15">
      <c r="A10038" s="190"/>
      <c r="I10038" s="192"/>
    </row>
    <row r="10039" spans="1:9" ht="15">
      <c r="A10039" s="190"/>
      <c r="I10039" s="192"/>
    </row>
    <row r="10040" spans="1:9" ht="15">
      <c r="A10040" s="190"/>
      <c r="I10040" s="192"/>
    </row>
    <row r="10041" spans="1:9" ht="15">
      <c r="A10041" s="190"/>
      <c r="I10041" s="192"/>
    </row>
    <row r="10042" spans="1:9" ht="15">
      <c r="A10042" s="190"/>
      <c r="I10042" s="192"/>
    </row>
    <row r="10043" spans="1:9" ht="15">
      <c r="A10043" s="190"/>
      <c r="I10043" s="192"/>
    </row>
    <row r="10044" spans="1:9" ht="15">
      <c r="A10044" s="190"/>
      <c r="I10044" s="192"/>
    </row>
    <row r="10045" spans="1:9" ht="15">
      <c r="A10045" s="190"/>
      <c r="I10045" s="192"/>
    </row>
    <row r="10046" spans="1:9" ht="15">
      <c r="A10046" s="190"/>
      <c r="I10046" s="192"/>
    </row>
    <row r="10047" spans="1:9" ht="15">
      <c r="A10047" s="190"/>
      <c r="I10047" s="192"/>
    </row>
    <row r="10048" spans="1:9" ht="15">
      <c r="A10048" s="190"/>
      <c r="I10048" s="192"/>
    </row>
    <row r="10049" spans="1:9" ht="15">
      <c r="A10049" s="190"/>
      <c r="I10049" s="192"/>
    </row>
    <row r="10050" spans="1:9" ht="15">
      <c r="A10050" s="190"/>
      <c r="I10050" s="192"/>
    </row>
    <row r="10051" spans="1:9" ht="15">
      <c r="A10051" s="190"/>
      <c r="I10051" s="192"/>
    </row>
    <row r="10052" spans="1:9" ht="15">
      <c r="A10052" s="190"/>
      <c r="I10052" s="192"/>
    </row>
    <row r="10053" spans="1:9" ht="15">
      <c r="A10053" s="190"/>
      <c r="I10053" s="192"/>
    </row>
    <row r="10054" spans="1:9" ht="15">
      <c r="A10054" s="190"/>
      <c r="I10054" s="192"/>
    </row>
    <row r="10055" spans="1:9" ht="15">
      <c r="A10055" s="190"/>
      <c r="I10055" s="192"/>
    </row>
    <row r="10056" spans="1:9" ht="15">
      <c r="A10056" s="190"/>
      <c r="I10056" s="192"/>
    </row>
    <row r="10057" spans="1:9" ht="15">
      <c r="A10057" s="190"/>
      <c r="I10057" s="192"/>
    </row>
    <row r="10058" spans="1:9" ht="15">
      <c r="A10058" s="190"/>
      <c r="I10058" s="192"/>
    </row>
    <row r="10059" spans="1:9" ht="15">
      <c r="A10059" s="190"/>
      <c r="I10059" s="192"/>
    </row>
    <row r="10060" spans="1:9" ht="15">
      <c r="A10060" s="190"/>
      <c r="I10060" s="192"/>
    </row>
    <row r="10061" spans="1:9" ht="15">
      <c r="A10061" s="190"/>
      <c r="I10061" s="192"/>
    </row>
    <row r="10062" spans="1:9" ht="15">
      <c r="A10062" s="190"/>
      <c r="I10062" s="192"/>
    </row>
    <row r="10063" spans="1:9" ht="15">
      <c r="A10063" s="190"/>
      <c r="I10063" s="192"/>
    </row>
    <row r="10064" spans="1:9" ht="15">
      <c r="A10064" s="190"/>
      <c r="I10064" s="192"/>
    </row>
    <row r="10065" spans="1:9" ht="15">
      <c r="A10065" s="190"/>
      <c r="I10065" s="192"/>
    </row>
    <row r="10066" spans="1:9" ht="15">
      <c r="A10066" s="190"/>
      <c r="I10066" s="192"/>
    </row>
    <row r="10067" spans="1:9" ht="15">
      <c r="A10067" s="190"/>
      <c r="I10067" s="192"/>
    </row>
    <row r="10068" spans="1:9" ht="15">
      <c r="A10068" s="190"/>
      <c r="I10068" s="192"/>
    </row>
    <row r="10069" spans="1:9" ht="15">
      <c r="A10069" s="190"/>
      <c r="I10069" s="192"/>
    </row>
    <row r="10070" spans="1:9" ht="15">
      <c r="A10070" s="190"/>
      <c r="I10070" s="192"/>
    </row>
    <row r="10071" spans="1:9" ht="15">
      <c r="A10071" s="190"/>
      <c r="I10071" s="192"/>
    </row>
    <row r="10072" spans="1:9" ht="15">
      <c r="A10072" s="190"/>
      <c r="I10072" s="192"/>
    </row>
    <row r="10073" spans="1:9" ht="15">
      <c r="A10073" s="190"/>
      <c r="I10073" s="192"/>
    </row>
    <row r="10074" spans="1:9" ht="15">
      <c r="A10074" s="190"/>
      <c r="I10074" s="192"/>
    </row>
    <row r="10075" spans="1:9" ht="15">
      <c r="A10075" s="190"/>
      <c r="I10075" s="192"/>
    </row>
    <row r="10076" spans="1:9" ht="15">
      <c r="A10076" s="190"/>
      <c r="I10076" s="192"/>
    </row>
    <row r="10077" spans="1:9" ht="15">
      <c r="A10077" s="190"/>
      <c r="I10077" s="192"/>
    </row>
    <row r="10078" spans="1:9" ht="15">
      <c r="A10078" s="190"/>
      <c r="I10078" s="192"/>
    </row>
    <row r="10079" spans="1:9" ht="15">
      <c r="A10079" s="190"/>
      <c r="I10079" s="192"/>
    </row>
    <row r="10080" spans="1:9" ht="15">
      <c r="A10080" s="190"/>
      <c r="I10080" s="192"/>
    </row>
    <row r="10081" spans="1:9" ht="15">
      <c r="A10081" s="190"/>
      <c r="I10081" s="192"/>
    </row>
    <row r="10082" spans="1:9" ht="15">
      <c r="A10082" s="190"/>
      <c r="I10082" s="192"/>
    </row>
    <row r="10083" spans="1:9" ht="15">
      <c r="A10083" s="190"/>
      <c r="I10083" s="192"/>
    </row>
    <row r="10084" spans="1:9" ht="15">
      <c r="A10084" s="190"/>
      <c r="I10084" s="192"/>
    </row>
    <row r="10085" spans="1:9" ht="15">
      <c r="A10085" s="190"/>
      <c r="I10085" s="192"/>
    </row>
    <row r="10086" spans="1:9" ht="15">
      <c r="A10086" s="190"/>
      <c r="I10086" s="192"/>
    </row>
    <row r="10087" spans="1:9" ht="15">
      <c r="A10087" s="190"/>
      <c r="I10087" s="192"/>
    </row>
    <row r="10088" spans="1:9" ht="15">
      <c r="A10088" s="190"/>
      <c r="I10088" s="192"/>
    </row>
    <row r="10089" spans="1:9" ht="15">
      <c r="A10089" s="190"/>
      <c r="I10089" s="192"/>
    </row>
    <row r="10090" spans="1:9" ht="15">
      <c r="A10090" s="190"/>
      <c r="I10090" s="192"/>
    </row>
    <row r="10091" spans="1:9" ht="15">
      <c r="A10091" s="190"/>
      <c r="I10091" s="192"/>
    </row>
    <row r="10092" spans="1:9" ht="15">
      <c r="A10092" s="190"/>
      <c r="I10092" s="192"/>
    </row>
    <row r="10093" spans="1:9" ht="15">
      <c r="A10093" s="190"/>
      <c r="I10093" s="192"/>
    </row>
    <row r="10094" spans="1:9" ht="15">
      <c r="A10094" s="190"/>
      <c r="I10094" s="192"/>
    </row>
    <row r="10095" spans="1:9" ht="15">
      <c r="A10095" s="190"/>
      <c r="I10095" s="192"/>
    </row>
    <row r="10096" spans="1:9" ht="15">
      <c r="A10096" s="190"/>
      <c r="I10096" s="192"/>
    </row>
    <row r="10097" spans="1:9" ht="15">
      <c r="A10097" s="190"/>
      <c r="I10097" s="192"/>
    </row>
    <row r="10098" spans="1:9" ht="15">
      <c r="A10098" s="190"/>
      <c r="I10098" s="192"/>
    </row>
    <row r="10099" spans="1:9" ht="15">
      <c r="A10099" s="190"/>
      <c r="I10099" s="192"/>
    </row>
    <row r="10100" spans="1:9" ht="15">
      <c r="A10100" s="190"/>
      <c r="I10100" s="192"/>
    </row>
    <row r="10101" spans="1:9" ht="15">
      <c r="A10101" s="190"/>
      <c r="I10101" s="192"/>
    </row>
    <row r="10102" spans="1:9" ht="15">
      <c r="A10102" s="190"/>
      <c r="I10102" s="192"/>
    </row>
    <row r="10103" spans="1:9" ht="15">
      <c r="A10103" s="190"/>
      <c r="I10103" s="192"/>
    </row>
    <row r="10104" spans="1:9" ht="15">
      <c r="A10104" s="190"/>
      <c r="I10104" s="192"/>
    </row>
    <row r="10105" spans="1:9" ht="15">
      <c r="A10105" s="190"/>
      <c r="I10105" s="192"/>
    </row>
    <row r="10106" spans="1:9" ht="15">
      <c r="A10106" s="190"/>
      <c r="I10106" s="192"/>
    </row>
    <row r="10107" spans="1:9" ht="15">
      <c r="A10107" s="190"/>
      <c r="I10107" s="192"/>
    </row>
    <row r="10108" spans="1:9" ht="15">
      <c r="A10108" s="190"/>
      <c r="I10108" s="192"/>
    </row>
    <row r="10109" spans="1:9" ht="15">
      <c r="A10109" s="190"/>
      <c r="I10109" s="192"/>
    </row>
    <row r="10110" spans="1:9" ht="15">
      <c r="A10110" s="190"/>
      <c r="I10110" s="192"/>
    </row>
    <row r="10111" spans="1:9" ht="15">
      <c r="A10111" s="190"/>
      <c r="I10111" s="192"/>
    </row>
    <row r="10112" spans="1:9" ht="15">
      <c r="A10112" s="190"/>
      <c r="I10112" s="192"/>
    </row>
    <row r="10113" spans="1:9" ht="15">
      <c r="A10113" s="190"/>
      <c r="I10113" s="192"/>
    </row>
    <row r="10114" spans="1:9" ht="15">
      <c r="A10114" s="190"/>
      <c r="I10114" s="192"/>
    </row>
    <row r="10115" spans="1:9" ht="15">
      <c r="A10115" s="190"/>
      <c r="I10115" s="192"/>
    </row>
    <row r="10116" spans="1:9" ht="15">
      <c r="A10116" s="190"/>
      <c r="I10116" s="192"/>
    </row>
    <row r="10117" spans="1:9" ht="15">
      <c r="A10117" s="190"/>
      <c r="I10117" s="192"/>
    </row>
    <row r="10118" spans="1:9" ht="15">
      <c r="A10118" s="190"/>
      <c r="I10118" s="192"/>
    </row>
    <row r="10119" spans="1:9" ht="15">
      <c r="A10119" s="190"/>
      <c r="I10119" s="192"/>
    </row>
    <row r="10120" spans="1:9" ht="15">
      <c r="A10120" s="190"/>
      <c r="I10120" s="192"/>
    </row>
    <row r="10121" spans="1:9" ht="15">
      <c r="A10121" s="190"/>
      <c r="I10121" s="192"/>
    </row>
    <row r="10122" spans="1:9" ht="15">
      <c r="A10122" s="190"/>
      <c r="I10122" s="192"/>
    </row>
    <row r="10123" spans="1:9" ht="15">
      <c r="A10123" s="190"/>
      <c r="I10123" s="192"/>
    </row>
    <row r="10124" spans="1:9" ht="15">
      <c r="A10124" s="190"/>
      <c r="I10124" s="192"/>
    </row>
    <row r="10125" spans="1:9" ht="15">
      <c r="A10125" s="190"/>
      <c r="I10125" s="192"/>
    </row>
    <row r="10126" spans="1:9" ht="15">
      <c r="A10126" s="190"/>
      <c r="I10126" s="192"/>
    </row>
    <row r="10127" spans="1:9" ht="15">
      <c r="A10127" s="190"/>
      <c r="I10127" s="192"/>
    </row>
    <row r="10128" spans="1:9" ht="15">
      <c r="A10128" s="190"/>
      <c r="I10128" s="192"/>
    </row>
    <row r="10129" spans="1:9" ht="15">
      <c r="A10129" s="190"/>
      <c r="I10129" s="192"/>
    </row>
    <row r="10130" spans="1:9" ht="15">
      <c r="A10130" s="190"/>
      <c r="I10130" s="192"/>
    </row>
    <row r="10131" spans="1:9" ht="15">
      <c r="A10131" s="190"/>
      <c r="I10131" s="192"/>
    </row>
    <row r="10132" spans="1:9" ht="15">
      <c r="A10132" s="190"/>
      <c r="I10132" s="192"/>
    </row>
    <row r="10133" spans="1:9" ht="15">
      <c r="A10133" s="190"/>
      <c r="I10133" s="192"/>
    </row>
    <row r="10134" spans="1:9" ht="15">
      <c r="A10134" s="190"/>
      <c r="I10134" s="192"/>
    </row>
    <row r="10135" spans="1:9" ht="15">
      <c r="A10135" s="190"/>
      <c r="I10135" s="192"/>
    </row>
    <row r="10136" spans="1:9" ht="15">
      <c r="A10136" s="190"/>
      <c r="I10136" s="192"/>
    </row>
    <row r="10137" spans="1:9" ht="15">
      <c r="A10137" s="190"/>
      <c r="I10137" s="192"/>
    </row>
    <row r="10138" spans="1:9" ht="15">
      <c r="A10138" s="190"/>
      <c r="I10138" s="192"/>
    </row>
    <row r="10139" spans="1:9" ht="15">
      <c r="A10139" s="190"/>
      <c r="I10139" s="192"/>
    </row>
    <row r="10140" spans="1:9" ht="15">
      <c r="A10140" s="190"/>
      <c r="I10140" s="192"/>
    </row>
    <row r="10141" spans="1:9" ht="15">
      <c r="A10141" s="190"/>
      <c r="I10141" s="192"/>
    </row>
    <row r="10142" spans="1:9" ht="15">
      <c r="A10142" s="190"/>
      <c r="I10142" s="192"/>
    </row>
    <row r="10143" spans="1:9" ht="15">
      <c r="A10143" s="190"/>
      <c r="I10143" s="192"/>
    </row>
    <row r="10144" spans="1:9" ht="15">
      <c r="A10144" s="190"/>
      <c r="I10144" s="192"/>
    </row>
    <row r="10145" spans="1:9" ht="15">
      <c r="A10145" s="190"/>
      <c r="I10145" s="192"/>
    </row>
    <row r="10146" spans="1:9" ht="15">
      <c r="A10146" s="190"/>
      <c r="I10146" s="192"/>
    </row>
    <row r="10147" spans="1:9" ht="15">
      <c r="A10147" s="190"/>
      <c r="I10147" s="192"/>
    </row>
    <row r="10148" spans="1:9" ht="15">
      <c r="A10148" s="190"/>
      <c r="I10148" s="192"/>
    </row>
    <row r="10149" spans="1:9" ht="15">
      <c r="A10149" s="190"/>
      <c r="I10149" s="192"/>
    </row>
    <row r="10150" spans="1:9" ht="15">
      <c r="A10150" s="190"/>
      <c r="I10150" s="192"/>
    </row>
    <row r="10151" spans="1:9" ht="15">
      <c r="A10151" s="190"/>
      <c r="I10151" s="192"/>
    </row>
    <row r="10152" spans="1:9" ht="15">
      <c r="A10152" s="190"/>
      <c r="I10152" s="192"/>
    </row>
    <row r="10153" spans="1:9" ht="15">
      <c r="A10153" s="190"/>
      <c r="I10153" s="192"/>
    </row>
    <row r="10154" spans="1:9" ht="15">
      <c r="A10154" s="190"/>
      <c r="I10154" s="192"/>
    </row>
    <row r="10155" spans="1:9" ht="15">
      <c r="A10155" s="190"/>
      <c r="I10155" s="192"/>
    </row>
    <row r="10156" spans="1:9" ht="15">
      <c r="A10156" s="190"/>
      <c r="I10156" s="192"/>
    </row>
    <row r="10157" spans="1:9" ht="15">
      <c r="A10157" s="190"/>
      <c r="I10157" s="192"/>
    </row>
    <row r="10158" spans="1:9" ht="15">
      <c r="A10158" s="190"/>
      <c r="I10158" s="192"/>
    </row>
    <row r="10159" spans="1:9" ht="15">
      <c r="A10159" s="190"/>
      <c r="I10159" s="192"/>
    </row>
    <row r="10160" spans="1:9" ht="15">
      <c r="A10160" s="190"/>
      <c r="I10160" s="192"/>
    </row>
    <row r="10161" spans="1:9" ht="15">
      <c r="A10161" s="190"/>
      <c r="I10161" s="192"/>
    </row>
    <row r="10162" spans="1:9" ht="15">
      <c r="A10162" s="190"/>
      <c r="I10162" s="192"/>
    </row>
    <row r="10163" spans="1:9" ht="15">
      <c r="A10163" s="190"/>
      <c r="I10163" s="192"/>
    </row>
    <row r="10164" spans="1:9" ht="15">
      <c r="A10164" s="190"/>
      <c r="I10164" s="192"/>
    </row>
    <row r="10165" spans="1:9" ht="15">
      <c r="A10165" s="190"/>
      <c r="I10165" s="192"/>
    </row>
    <row r="10166" spans="1:9" ht="15">
      <c r="A10166" s="190"/>
      <c r="I10166" s="192"/>
    </row>
    <row r="10167" spans="1:9" ht="15">
      <c r="A10167" s="190"/>
      <c r="I10167" s="192"/>
    </row>
    <row r="10168" spans="1:9" ht="15">
      <c r="A10168" s="190"/>
      <c r="I10168" s="192"/>
    </row>
    <row r="10169" spans="1:9" ht="15">
      <c r="A10169" s="190"/>
      <c r="I10169" s="192"/>
    </row>
    <row r="10170" spans="1:9" ht="15">
      <c r="A10170" s="190"/>
      <c r="I10170" s="192"/>
    </row>
    <row r="10171" spans="1:9" ht="15">
      <c r="A10171" s="190"/>
      <c r="I10171" s="192"/>
    </row>
    <row r="10172" spans="1:9" ht="15">
      <c r="A10172" s="190"/>
      <c r="I10172" s="192"/>
    </row>
    <row r="10173" spans="1:9" ht="15">
      <c r="A10173" s="190"/>
      <c r="I10173" s="192"/>
    </row>
    <row r="10174" spans="1:9" ht="15">
      <c r="A10174" s="190"/>
      <c r="I10174" s="192"/>
    </row>
    <row r="10175" spans="1:9" ht="15">
      <c r="A10175" s="190"/>
      <c r="I10175" s="192"/>
    </row>
    <row r="10176" spans="1:9" ht="15">
      <c r="A10176" s="190"/>
      <c r="I10176" s="192"/>
    </row>
    <row r="10177" spans="1:9" ht="15">
      <c r="A10177" s="190"/>
      <c r="I10177" s="192"/>
    </row>
    <row r="10178" spans="1:9" ht="15">
      <c r="A10178" s="190"/>
      <c r="I10178" s="192"/>
    </row>
    <row r="10179" spans="1:9" ht="15">
      <c r="A10179" s="190"/>
      <c r="I10179" s="192"/>
    </row>
    <row r="10180" spans="1:9" ht="15">
      <c r="A10180" s="190"/>
      <c r="I10180" s="192"/>
    </row>
    <row r="10181" spans="1:9" ht="15">
      <c r="A10181" s="190"/>
      <c r="I10181" s="192"/>
    </row>
    <row r="10182" spans="1:9" ht="15">
      <c r="A10182" s="190"/>
      <c r="I10182" s="192"/>
    </row>
    <row r="10183" spans="1:9" ht="15">
      <c r="A10183" s="190"/>
      <c r="I10183" s="192"/>
    </row>
    <row r="10184" spans="1:9" ht="15">
      <c r="A10184" s="190"/>
      <c r="I10184" s="192"/>
    </row>
    <row r="10185" spans="1:9" ht="15">
      <c r="A10185" s="190"/>
      <c r="I10185" s="192"/>
    </row>
    <row r="10186" spans="1:9" ht="15">
      <c r="A10186" s="190"/>
      <c r="I10186" s="192"/>
    </row>
    <row r="10187" spans="1:9" ht="15">
      <c r="A10187" s="190"/>
      <c r="I10187" s="192"/>
    </row>
    <row r="10188" spans="1:9" ht="15">
      <c r="A10188" s="190"/>
      <c r="I10188" s="192"/>
    </row>
    <row r="10189" spans="1:9" ht="15">
      <c r="A10189" s="190"/>
      <c r="I10189" s="192"/>
    </row>
    <row r="10190" spans="1:9" ht="15">
      <c r="A10190" s="190"/>
      <c r="I10190" s="192"/>
    </row>
    <row r="10191" spans="1:9" ht="15">
      <c r="A10191" s="190"/>
      <c r="I10191" s="192"/>
    </row>
    <row r="10192" spans="1:9" ht="15">
      <c r="A10192" s="190"/>
      <c r="I10192" s="192"/>
    </row>
    <row r="10193" spans="1:9" ht="15">
      <c r="A10193" s="190"/>
      <c r="I10193" s="192"/>
    </row>
    <row r="10194" spans="1:9" ht="15">
      <c r="A10194" s="190"/>
      <c r="I10194" s="192"/>
    </row>
    <row r="10195" spans="1:9" ht="15">
      <c r="A10195" s="190"/>
      <c r="I10195" s="192"/>
    </row>
    <row r="10196" spans="1:9" ht="15">
      <c r="A10196" s="190"/>
      <c r="I10196" s="192"/>
    </row>
    <row r="10197" spans="1:9" ht="15">
      <c r="A10197" s="190"/>
      <c r="I10197" s="192"/>
    </row>
    <row r="10198" spans="1:9" ht="15">
      <c r="A10198" s="190"/>
      <c r="I10198" s="192"/>
    </row>
    <row r="10199" spans="1:9" ht="15">
      <c r="A10199" s="190"/>
      <c r="I10199" s="192"/>
    </row>
    <row r="10200" spans="1:9" ht="15">
      <c r="A10200" s="190"/>
      <c r="I10200" s="192"/>
    </row>
    <row r="10201" spans="1:9" ht="15">
      <c r="A10201" s="190"/>
      <c r="I10201" s="192"/>
    </row>
    <row r="10202" spans="1:9" ht="15">
      <c r="A10202" s="190"/>
      <c r="I10202" s="192"/>
    </row>
    <row r="10203" spans="1:9" ht="15">
      <c r="A10203" s="190"/>
      <c r="I10203" s="192"/>
    </row>
    <row r="10204" spans="1:9" ht="15">
      <c r="A10204" s="190"/>
      <c r="I10204" s="192"/>
    </row>
    <row r="10205" spans="1:9" ht="15">
      <c r="A10205" s="190"/>
      <c r="I10205" s="192"/>
    </row>
    <row r="10206" spans="1:9" ht="15">
      <c r="A10206" s="190"/>
      <c r="I10206" s="192"/>
    </row>
    <row r="10207" spans="1:9" ht="15">
      <c r="A10207" s="190"/>
      <c r="I10207" s="192"/>
    </row>
    <row r="10208" spans="1:9" ht="15">
      <c r="A10208" s="190"/>
      <c r="I10208" s="192"/>
    </row>
    <row r="10209" spans="1:9" ht="15">
      <c r="A10209" s="190"/>
      <c r="I10209" s="192"/>
    </row>
    <row r="10210" spans="1:9" ht="15">
      <c r="A10210" s="190"/>
      <c r="I10210" s="192"/>
    </row>
    <row r="10211" spans="1:9" ht="15">
      <c r="A10211" s="190"/>
      <c r="I10211" s="192"/>
    </row>
    <row r="10212" spans="1:9" ht="15">
      <c r="A10212" s="190"/>
      <c r="I10212" s="192"/>
    </row>
    <row r="10213" spans="1:9" ht="15">
      <c r="A10213" s="190"/>
      <c r="I10213" s="192"/>
    </row>
    <row r="10214" spans="1:9" ht="15">
      <c r="A10214" s="190"/>
      <c r="I10214" s="192"/>
    </row>
    <row r="10215" spans="1:9" ht="15">
      <c r="A10215" s="190"/>
      <c r="I10215" s="192"/>
    </row>
    <row r="10216" spans="1:9" ht="15">
      <c r="A10216" s="190"/>
      <c r="I10216" s="192"/>
    </row>
    <row r="10217" spans="1:9" ht="15">
      <c r="A10217" s="190"/>
      <c r="I10217" s="192"/>
    </row>
    <row r="10218" spans="1:9" ht="15">
      <c r="A10218" s="190"/>
      <c r="I10218" s="192"/>
    </row>
    <row r="10219" spans="1:9" ht="15">
      <c r="A10219" s="190"/>
      <c r="I10219" s="192"/>
    </row>
    <row r="10220" spans="1:9" ht="15">
      <c r="A10220" s="190"/>
      <c r="I10220" s="192"/>
    </row>
    <row r="10221" spans="1:9" ht="15">
      <c r="A10221" s="190"/>
      <c r="I10221" s="192"/>
    </row>
    <row r="10222" spans="1:9" ht="15">
      <c r="A10222" s="190"/>
      <c r="I10222" s="192"/>
    </row>
    <row r="10223" spans="1:9" ht="15">
      <c r="A10223" s="190"/>
      <c r="I10223" s="192"/>
    </row>
    <row r="10224" spans="1:9" ht="15">
      <c r="A10224" s="190"/>
      <c r="I10224" s="192"/>
    </row>
    <row r="10225" spans="1:9" ht="15">
      <c r="A10225" s="190"/>
      <c r="I10225" s="192"/>
    </row>
    <row r="10226" spans="1:9" ht="15">
      <c r="A10226" s="190"/>
      <c r="I10226" s="192"/>
    </row>
    <row r="10227" spans="1:9" ht="15">
      <c r="A10227" s="190"/>
      <c r="I10227" s="192"/>
    </row>
    <row r="10228" spans="1:9" ht="15">
      <c r="A10228" s="190"/>
      <c r="I10228" s="192"/>
    </row>
    <row r="10229" spans="1:9" ht="15">
      <c r="A10229" s="190"/>
      <c r="I10229" s="192"/>
    </row>
    <row r="10230" spans="1:9" ht="15">
      <c r="A10230" s="190"/>
      <c r="I10230" s="192"/>
    </row>
    <row r="10231" spans="1:9" ht="15">
      <c r="A10231" s="190"/>
      <c r="I10231" s="192"/>
    </row>
    <row r="10232" spans="1:9" ht="15">
      <c r="A10232" s="190"/>
      <c r="I10232" s="192"/>
    </row>
    <row r="10233" spans="1:9" ht="15">
      <c r="A10233" s="190"/>
      <c r="I10233" s="192"/>
    </row>
    <row r="10234" spans="1:9" ht="15">
      <c r="A10234" s="190"/>
      <c r="I10234" s="192"/>
    </row>
    <row r="10235" spans="1:9" ht="15">
      <c r="A10235" s="190"/>
      <c r="I10235" s="192"/>
    </row>
    <row r="10236" spans="1:9" ht="15">
      <c r="A10236" s="190"/>
      <c r="I10236" s="192"/>
    </row>
    <row r="10237" spans="1:9" ht="15">
      <c r="A10237" s="190"/>
      <c r="I10237" s="192"/>
    </row>
    <row r="10238" spans="1:9" ht="15">
      <c r="A10238" s="190"/>
      <c r="I10238" s="192"/>
    </row>
    <row r="10239" spans="1:9" ht="15">
      <c r="A10239" s="190"/>
      <c r="I10239" s="192"/>
    </row>
    <row r="10240" spans="1:9" ht="15">
      <c r="A10240" s="190"/>
      <c r="I10240" s="192"/>
    </row>
    <row r="10241" spans="1:9" ht="15">
      <c r="A10241" s="190"/>
      <c r="I10241" s="192"/>
    </row>
    <row r="10242" spans="1:9" ht="15">
      <c r="A10242" s="190"/>
      <c r="I10242" s="192"/>
    </row>
    <row r="10243" spans="1:9" ht="15">
      <c r="A10243" s="190"/>
      <c r="I10243" s="192"/>
    </row>
    <row r="10244" spans="1:9" ht="15">
      <c r="A10244" s="190"/>
      <c r="I10244" s="192"/>
    </row>
    <row r="10245" spans="1:9" ht="15">
      <c r="A10245" s="190"/>
      <c r="I10245" s="192"/>
    </row>
    <row r="10246" spans="1:9" ht="15">
      <c r="A10246" s="190"/>
      <c r="I10246" s="192"/>
    </row>
    <row r="10247" spans="1:9" ht="15">
      <c r="A10247" s="190"/>
      <c r="I10247" s="192"/>
    </row>
    <row r="10248" spans="1:9" ht="15">
      <c r="A10248" s="190"/>
      <c r="I10248" s="192"/>
    </row>
    <row r="10249" spans="1:9" ht="15">
      <c r="A10249" s="190"/>
      <c r="I10249" s="192"/>
    </row>
    <row r="10250" spans="1:9" ht="15">
      <c r="A10250" s="190"/>
      <c r="I10250" s="192"/>
    </row>
    <row r="10251" spans="1:9" ht="15">
      <c r="A10251" s="190"/>
      <c r="I10251" s="192"/>
    </row>
    <row r="10252" spans="1:9" ht="15">
      <c r="A10252" s="190"/>
      <c r="I10252" s="192"/>
    </row>
    <row r="10253" spans="1:9" ht="15">
      <c r="A10253" s="190"/>
      <c r="I10253" s="192"/>
    </row>
    <row r="10254" spans="1:9" ht="15">
      <c r="A10254" s="190"/>
      <c r="I10254" s="192"/>
    </row>
    <row r="10255" spans="1:9" ht="15">
      <c r="A10255" s="190"/>
      <c r="I10255" s="192"/>
    </row>
    <row r="10256" spans="1:9" ht="15">
      <c r="A10256" s="190"/>
      <c r="I10256" s="192"/>
    </row>
    <row r="10257" spans="1:9" ht="15">
      <c r="A10257" s="190"/>
      <c r="I10257" s="192"/>
    </row>
    <row r="10258" spans="1:9" ht="15">
      <c r="A10258" s="190"/>
      <c r="I10258" s="192"/>
    </row>
    <row r="10259" spans="1:9" ht="15">
      <c r="A10259" s="190"/>
      <c r="I10259" s="192"/>
    </row>
    <row r="10260" spans="1:9" ht="15">
      <c r="A10260" s="190"/>
      <c r="I10260" s="192"/>
    </row>
    <row r="10261" spans="1:9" ht="15">
      <c r="A10261" s="190"/>
      <c r="I10261" s="192"/>
    </row>
    <row r="10262" spans="1:9" ht="15">
      <c r="A10262" s="190"/>
      <c r="I10262" s="192"/>
    </row>
    <row r="10263" spans="1:9" ht="15">
      <c r="A10263" s="190"/>
      <c r="I10263" s="192"/>
    </row>
    <row r="10264" spans="1:9" ht="15">
      <c r="A10264" s="190"/>
      <c r="I10264" s="192"/>
    </row>
    <row r="10265" spans="1:9" ht="15">
      <c r="A10265" s="190"/>
      <c r="I10265" s="192"/>
    </row>
    <row r="10266" spans="1:9" ht="15">
      <c r="A10266" s="190"/>
      <c r="I10266" s="192"/>
    </row>
    <row r="10267" spans="1:9" ht="15">
      <c r="A10267" s="190"/>
      <c r="I10267" s="192"/>
    </row>
    <row r="10268" spans="1:9" ht="15">
      <c r="A10268" s="190"/>
      <c r="I10268" s="192"/>
    </row>
    <row r="10269" spans="1:9" ht="15">
      <c r="A10269" s="190"/>
      <c r="I10269" s="192"/>
    </row>
    <row r="10270" spans="1:9" ht="15">
      <c r="A10270" s="190"/>
      <c r="I10270" s="192"/>
    </row>
    <row r="10271" spans="1:9" ht="15">
      <c r="A10271" s="190"/>
      <c r="I10271" s="192"/>
    </row>
    <row r="10272" spans="1:9" ht="15">
      <c r="A10272" s="190"/>
      <c r="I10272" s="192"/>
    </row>
    <row r="10273" spans="1:9" ht="15">
      <c r="A10273" s="190"/>
      <c r="I10273" s="192"/>
    </row>
    <row r="10274" spans="1:9" ht="15">
      <c r="A10274" s="190"/>
      <c r="I10274" s="192"/>
    </row>
    <row r="10275" spans="1:9" ht="15">
      <c r="A10275" s="190"/>
      <c r="I10275" s="192"/>
    </row>
    <row r="10276" spans="1:9" ht="15">
      <c r="A10276" s="190"/>
      <c r="I10276" s="192"/>
    </row>
    <row r="10277" spans="1:9" ht="15">
      <c r="A10277" s="190"/>
      <c r="I10277" s="192"/>
    </row>
    <row r="10278" spans="1:9" ht="15">
      <c r="A10278" s="190"/>
      <c r="I10278" s="192"/>
    </row>
    <row r="10279" spans="1:9" ht="15">
      <c r="A10279" s="190"/>
      <c r="I10279" s="192"/>
    </row>
    <row r="10280" spans="1:9" ht="15">
      <c r="A10280" s="190"/>
      <c r="I10280" s="192"/>
    </row>
    <row r="10281" spans="1:9" ht="15">
      <c r="A10281" s="190"/>
      <c r="I10281" s="192"/>
    </row>
    <row r="10282" spans="1:9" ht="15">
      <c r="A10282" s="190"/>
      <c r="I10282" s="192"/>
    </row>
    <row r="10283" spans="1:9" ht="15">
      <c r="A10283" s="190"/>
      <c r="I10283" s="192"/>
    </row>
    <row r="10284" spans="1:9" ht="15">
      <c r="A10284" s="190"/>
      <c r="I10284" s="192"/>
    </row>
    <row r="10285" spans="1:9" ht="15">
      <c r="A10285" s="190"/>
      <c r="I10285" s="192"/>
    </row>
    <row r="10286" spans="1:9" ht="15">
      <c r="A10286" s="190"/>
      <c r="I10286" s="192"/>
    </row>
    <row r="10287" spans="1:9" ht="15">
      <c r="A10287" s="190"/>
      <c r="I10287" s="192"/>
    </row>
    <row r="10288" spans="1:9" ht="15">
      <c r="A10288" s="190"/>
      <c r="I10288" s="192"/>
    </row>
    <row r="10289" spans="1:9" ht="15">
      <c r="A10289" s="190"/>
      <c r="I10289" s="192"/>
    </row>
    <row r="10290" spans="1:9" ht="15">
      <c r="A10290" s="190"/>
      <c r="I10290" s="192"/>
    </row>
    <row r="10291" spans="1:9" ht="15">
      <c r="A10291" s="190"/>
      <c r="I10291" s="192"/>
    </row>
    <row r="10292" spans="1:9" ht="15">
      <c r="A10292" s="190"/>
      <c r="I10292" s="192"/>
    </row>
    <row r="10293" spans="1:9" ht="15">
      <c r="A10293" s="190"/>
      <c r="I10293" s="192"/>
    </row>
    <row r="10294" spans="1:9" ht="15">
      <c r="A10294" s="190"/>
      <c r="I10294" s="192"/>
    </row>
    <row r="10295" spans="1:9" ht="15">
      <c r="A10295" s="190"/>
      <c r="I10295" s="192"/>
    </row>
    <row r="10296" spans="1:9" ht="15">
      <c r="A10296" s="190"/>
      <c r="I10296" s="192"/>
    </row>
    <row r="10297" spans="1:9" ht="15">
      <c r="A10297" s="190"/>
      <c r="I10297" s="192"/>
    </row>
    <row r="10298" spans="1:9" ht="15">
      <c r="A10298" s="190"/>
      <c r="I10298" s="192"/>
    </row>
    <row r="10299" spans="1:9" ht="15">
      <c r="A10299" s="190"/>
      <c r="I10299" s="192"/>
    </row>
    <row r="10300" spans="1:9" ht="15">
      <c r="A10300" s="190"/>
      <c r="I10300" s="192"/>
    </row>
    <row r="10301" spans="1:9" ht="15">
      <c r="A10301" s="190"/>
      <c r="I10301" s="192"/>
    </row>
    <row r="10302" spans="1:9" ht="15">
      <c r="A10302" s="190"/>
      <c r="I10302" s="192"/>
    </row>
    <row r="10303" spans="1:9" ht="15">
      <c r="A10303" s="190"/>
      <c r="I10303" s="192"/>
    </row>
    <row r="10304" spans="1:9" ht="15">
      <c r="A10304" s="190"/>
      <c r="I10304" s="192"/>
    </row>
    <row r="10305" spans="1:9" ht="15">
      <c r="A10305" s="190"/>
      <c r="I10305" s="192"/>
    </row>
    <row r="10306" spans="1:9" ht="15">
      <c r="A10306" s="190"/>
      <c r="I10306" s="192"/>
    </row>
    <row r="10307" spans="1:9" ht="15">
      <c r="A10307" s="190"/>
      <c r="I10307" s="192"/>
    </row>
    <row r="10308" spans="1:9" ht="15">
      <c r="A10308" s="190"/>
      <c r="I10308" s="192"/>
    </row>
    <row r="10309" spans="1:9" ht="15">
      <c r="A10309" s="190"/>
      <c r="I10309" s="192"/>
    </row>
    <row r="10310" spans="1:9" ht="15">
      <c r="A10310" s="190"/>
      <c r="I10310" s="192"/>
    </row>
    <row r="10311" spans="1:9" ht="15">
      <c r="A10311" s="190"/>
      <c r="I10311" s="192"/>
    </row>
    <row r="10312" spans="1:9" ht="15">
      <c r="A10312" s="190"/>
      <c r="I10312" s="192"/>
    </row>
    <row r="10313" spans="1:9" ht="15">
      <c r="A10313" s="190"/>
      <c r="I10313" s="192"/>
    </row>
    <row r="10314" spans="1:9" ht="15">
      <c r="A10314" s="190"/>
      <c r="I10314" s="192"/>
    </row>
    <row r="10315" spans="1:9" ht="15">
      <c r="A10315" s="190"/>
      <c r="I10315" s="192"/>
    </row>
    <row r="10316" spans="1:9" ht="15">
      <c r="A10316" s="190"/>
      <c r="I10316" s="192"/>
    </row>
    <row r="10317" spans="1:9" ht="15">
      <c r="A10317" s="190"/>
      <c r="I10317" s="192"/>
    </row>
    <row r="10318" spans="1:9" ht="15">
      <c r="A10318" s="190"/>
      <c r="I10318" s="192"/>
    </row>
    <row r="10319" spans="1:9" ht="15">
      <c r="A10319" s="190"/>
      <c r="I10319" s="192"/>
    </row>
    <row r="10320" spans="1:9" ht="15">
      <c r="A10320" s="190"/>
      <c r="I10320" s="192"/>
    </row>
    <row r="10321" spans="1:9" ht="15">
      <c r="A10321" s="190"/>
      <c r="I10321" s="192"/>
    </row>
    <row r="10322" spans="1:9" ht="15">
      <c r="A10322" s="190"/>
      <c r="I10322" s="192"/>
    </row>
    <row r="10323" spans="1:9" ht="15">
      <c r="A10323" s="190"/>
      <c r="I10323" s="192"/>
    </row>
    <row r="10324" spans="1:9" ht="15">
      <c r="A10324" s="190"/>
      <c r="I10324" s="192"/>
    </row>
    <row r="10325" spans="1:9" ht="15">
      <c r="A10325" s="190"/>
      <c r="I10325" s="192"/>
    </row>
    <row r="10326" spans="1:9" ht="15">
      <c r="A10326" s="190"/>
      <c r="I10326" s="192"/>
    </row>
    <row r="10327" spans="1:9" ht="15">
      <c r="A10327" s="190"/>
      <c r="I10327" s="192"/>
    </row>
    <row r="10328" spans="1:9" ht="15">
      <c r="A10328" s="190"/>
      <c r="I10328" s="192"/>
    </row>
    <row r="10329" spans="1:9" ht="15">
      <c r="A10329" s="190"/>
      <c r="I10329" s="192"/>
    </row>
    <row r="10330" spans="1:9" ht="15">
      <c r="A10330" s="190"/>
      <c r="I10330" s="192"/>
    </row>
    <row r="10331" spans="1:9" ht="15">
      <c r="A10331" s="190"/>
      <c r="I10331" s="192"/>
    </row>
    <row r="10332" spans="1:9" ht="15">
      <c r="A10332" s="190"/>
      <c r="I10332" s="192"/>
    </row>
    <row r="10333" spans="1:9" ht="15">
      <c r="A10333" s="190"/>
      <c r="I10333" s="192"/>
    </row>
    <row r="10334" spans="1:9" ht="15">
      <c r="A10334" s="190"/>
      <c r="I10334" s="192"/>
    </row>
    <row r="10335" spans="1:9" ht="15">
      <c r="A10335" s="190"/>
      <c r="I10335" s="192"/>
    </row>
    <row r="10336" spans="1:9" ht="15">
      <c r="A10336" s="190"/>
      <c r="I10336" s="192"/>
    </row>
    <row r="10337" spans="1:9" ht="15">
      <c r="A10337" s="190"/>
      <c r="I10337" s="192"/>
    </row>
    <row r="10338" spans="1:9" ht="15">
      <c r="A10338" s="190"/>
      <c r="I10338" s="192"/>
    </row>
    <row r="10339" spans="1:9" ht="15">
      <c r="A10339" s="190"/>
      <c r="I10339" s="192"/>
    </row>
    <row r="10340" spans="1:9" ht="15">
      <c r="A10340" s="190"/>
      <c r="I10340" s="192"/>
    </row>
    <row r="10341" spans="1:9" ht="15">
      <c r="A10341" s="190"/>
      <c r="I10341" s="192"/>
    </row>
    <row r="10342" spans="1:9" ht="15">
      <c r="A10342" s="190"/>
      <c r="I10342" s="192"/>
    </row>
    <row r="10343" spans="1:9" ht="15">
      <c r="A10343" s="190"/>
      <c r="I10343" s="192"/>
    </row>
    <row r="10344" spans="1:9" ht="15">
      <c r="A10344" s="190"/>
      <c r="I10344" s="192"/>
    </row>
    <row r="10345" spans="1:9" ht="15">
      <c r="A10345" s="190"/>
      <c r="I10345" s="192"/>
    </row>
    <row r="10346" spans="1:9" ht="15">
      <c r="A10346" s="190"/>
      <c r="I10346" s="192"/>
    </row>
    <row r="10347" spans="1:9" ht="15">
      <c r="A10347" s="190"/>
      <c r="I10347" s="192"/>
    </row>
    <row r="10348" spans="1:9" ht="15">
      <c r="A10348" s="190"/>
      <c r="I10348" s="192"/>
    </row>
    <row r="10349" spans="1:9" ht="15">
      <c r="A10349" s="190"/>
      <c r="I10349" s="192"/>
    </row>
    <row r="10350" spans="1:9" ht="15">
      <c r="A10350" s="190"/>
      <c r="I10350" s="192"/>
    </row>
    <row r="10351" spans="1:9" ht="15">
      <c r="A10351" s="190"/>
      <c r="I10351" s="192"/>
    </row>
    <row r="10352" spans="1:9" ht="15">
      <c r="A10352" s="190"/>
      <c r="I10352" s="192"/>
    </row>
    <row r="10353" spans="1:9" ht="15">
      <c r="A10353" s="190"/>
      <c r="I10353" s="192"/>
    </row>
    <row r="10354" spans="1:9" ht="15">
      <c r="A10354" s="190"/>
      <c r="I10354" s="192"/>
    </row>
    <row r="10355" spans="1:9" ht="15">
      <c r="A10355" s="190"/>
      <c r="I10355" s="192"/>
    </row>
    <row r="10356" spans="1:9" ht="15">
      <c r="A10356" s="190"/>
      <c r="I10356" s="192"/>
    </row>
    <row r="10357" spans="1:9" ht="15">
      <c r="A10357" s="190"/>
      <c r="I10357" s="192"/>
    </row>
    <row r="10358" spans="1:9" ht="15">
      <c r="A10358" s="190"/>
      <c r="I10358" s="192"/>
    </row>
    <row r="10359" spans="1:9" ht="15">
      <c r="A10359" s="190"/>
      <c r="I10359" s="192"/>
    </row>
    <row r="10360" spans="1:9" ht="15">
      <c r="A10360" s="190"/>
      <c r="I10360" s="192"/>
    </row>
    <row r="10361" spans="1:9" ht="15">
      <c r="A10361" s="190"/>
      <c r="I10361" s="192"/>
    </row>
    <row r="10362" spans="1:9" ht="15">
      <c r="A10362" s="190"/>
      <c r="I10362" s="192"/>
    </row>
    <row r="10363" spans="1:9" ht="15">
      <c r="A10363" s="190"/>
      <c r="I10363" s="192"/>
    </row>
    <row r="10364" spans="1:9" ht="15">
      <c r="A10364" s="190"/>
      <c r="I10364" s="192"/>
    </row>
    <row r="10365" spans="1:9" ht="15">
      <c r="A10365" s="190"/>
      <c r="I10365" s="192"/>
    </row>
    <row r="10366" spans="1:9" ht="15">
      <c r="A10366" s="190"/>
      <c r="I10366" s="192"/>
    </row>
    <row r="10367" spans="1:9" ht="15">
      <c r="A10367" s="190"/>
      <c r="I10367" s="192"/>
    </row>
    <row r="10368" spans="1:9" ht="15">
      <c r="A10368" s="190"/>
      <c r="I10368" s="192"/>
    </row>
    <row r="10369" spans="1:9" ht="15">
      <c r="A10369" s="190"/>
      <c r="I10369" s="192"/>
    </row>
    <row r="10370" spans="1:9" ht="15">
      <c r="A10370" s="190"/>
      <c r="I10370" s="192"/>
    </row>
    <row r="10371" spans="1:9" ht="15">
      <c r="A10371" s="190"/>
      <c r="I10371" s="192"/>
    </row>
    <row r="10372" spans="1:9" ht="15">
      <c r="A10372" s="190"/>
      <c r="I10372" s="192"/>
    </row>
    <row r="10373" spans="1:9" ht="15">
      <c r="A10373" s="190"/>
      <c r="I10373" s="192"/>
    </row>
    <row r="10374" spans="1:9" ht="15">
      <c r="A10374" s="190"/>
      <c r="I10374" s="192"/>
    </row>
    <row r="10375" spans="1:9" ht="15">
      <c r="A10375" s="190"/>
      <c r="I10375" s="192"/>
    </row>
    <row r="10376" spans="1:9" ht="15">
      <c r="A10376" s="190"/>
      <c r="I10376" s="192"/>
    </row>
    <row r="10377" spans="1:9" ht="15">
      <c r="A10377" s="190"/>
      <c r="I10377" s="192"/>
    </row>
    <row r="10378" spans="1:9" ht="15">
      <c r="A10378" s="190"/>
      <c r="I10378" s="192"/>
    </row>
    <row r="10379" spans="1:9" ht="15">
      <c r="A10379" s="190"/>
      <c r="I10379" s="192"/>
    </row>
    <row r="10380" spans="1:9" ht="15">
      <c r="A10380" s="190"/>
      <c r="I10380" s="192"/>
    </row>
    <row r="10381" spans="1:9" ht="15">
      <c r="A10381" s="190"/>
      <c r="I10381" s="192"/>
    </row>
    <row r="10382" spans="1:9" ht="15">
      <c r="A10382" s="190"/>
      <c r="I10382" s="192"/>
    </row>
    <row r="10383" spans="1:9" ht="15">
      <c r="A10383" s="190"/>
      <c r="I10383" s="192"/>
    </row>
    <row r="10384" spans="1:9" ht="15">
      <c r="A10384" s="190"/>
      <c r="I10384" s="192"/>
    </row>
    <row r="10385" spans="1:9" ht="15">
      <c r="A10385" s="190"/>
      <c r="I10385" s="192"/>
    </row>
    <row r="10386" spans="1:9" ht="15">
      <c r="A10386" s="190"/>
      <c r="I10386" s="192"/>
    </row>
    <row r="10387" spans="1:9" ht="15">
      <c r="A10387" s="190"/>
      <c r="I10387" s="192"/>
    </row>
    <row r="10388" spans="1:9" ht="15">
      <c r="A10388" s="190"/>
      <c r="I10388" s="192"/>
    </row>
    <row r="10389" spans="1:9" ht="15">
      <c r="A10389" s="190"/>
      <c r="I10389" s="192"/>
    </row>
    <row r="10390" spans="1:9" ht="15">
      <c r="A10390" s="190"/>
      <c r="I10390" s="192"/>
    </row>
    <row r="10391" spans="1:9" ht="15">
      <c r="A10391" s="190"/>
      <c r="I10391" s="192"/>
    </row>
    <row r="10392" spans="1:9" ht="15">
      <c r="A10392" s="190"/>
      <c r="I10392" s="192"/>
    </row>
    <row r="10393" spans="1:9" ht="15">
      <c r="A10393" s="190"/>
      <c r="I10393" s="192"/>
    </row>
    <row r="10394" spans="1:9" ht="15">
      <c r="A10394" s="190"/>
      <c r="I10394" s="192"/>
    </row>
    <row r="10395" spans="1:9" ht="15">
      <c r="A10395" s="190"/>
      <c r="I10395" s="192"/>
    </row>
    <row r="10396" spans="1:9" ht="15">
      <c r="A10396" s="190"/>
      <c r="I10396" s="192"/>
    </row>
    <row r="10397" spans="1:9" ht="15">
      <c r="A10397" s="190"/>
      <c r="I10397" s="192"/>
    </row>
    <row r="10398" spans="1:9" ht="15">
      <c r="A10398" s="190"/>
      <c r="I10398" s="192"/>
    </row>
    <row r="10399" spans="1:9" ht="15">
      <c r="A10399" s="190"/>
      <c r="I10399" s="192"/>
    </row>
    <row r="10400" spans="1:9" ht="15">
      <c r="A10400" s="190"/>
      <c r="I10400" s="192"/>
    </row>
    <row r="10401" spans="1:9" ht="15">
      <c r="A10401" s="190"/>
      <c r="I10401" s="192"/>
    </row>
    <row r="10402" spans="1:9" ht="15">
      <c r="A10402" s="190"/>
      <c r="I10402" s="192"/>
    </row>
    <row r="10403" spans="1:9" ht="15">
      <c r="A10403" s="190"/>
      <c r="I10403" s="192"/>
    </row>
    <row r="10404" spans="1:9" ht="15">
      <c r="A10404" s="190"/>
      <c r="I10404" s="192"/>
    </row>
    <row r="10405" spans="1:9" ht="15">
      <c r="A10405" s="190"/>
      <c r="I10405" s="192"/>
    </row>
    <row r="10406" spans="1:9" ht="15">
      <c r="A10406" s="190"/>
      <c r="I10406" s="192"/>
    </row>
    <row r="10407" spans="1:9" ht="15">
      <c r="A10407" s="190"/>
      <c r="I10407" s="192"/>
    </row>
    <row r="10408" spans="1:9" ht="15">
      <c r="A10408" s="190"/>
      <c r="I10408" s="192"/>
    </row>
    <row r="10409" spans="1:9" ht="15">
      <c r="A10409" s="190"/>
      <c r="I10409" s="192"/>
    </row>
    <row r="10410" spans="1:9" ht="15">
      <c r="A10410" s="190"/>
      <c r="I10410" s="192"/>
    </row>
    <row r="10411" spans="1:9" ht="15">
      <c r="A10411" s="190"/>
      <c r="I10411" s="192"/>
    </row>
    <row r="10412" spans="1:9" ht="15">
      <c r="A10412" s="190"/>
      <c r="I10412" s="192"/>
    </row>
    <row r="10413" spans="1:9" ht="15">
      <c r="A10413" s="190"/>
      <c r="I10413" s="192"/>
    </row>
    <row r="10414" spans="1:9" ht="15">
      <c r="A10414" s="190"/>
      <c r="I10414" s="192"/>
    </row>
    <row r="10415" spans="1:9" ht="15">
      <c r="A10415" s="190"/>
      <c r="I10415" s="192"/>
    </row>
    <row r="10416" spans="1:9" ht="15">
      <c r="A10416" s="190"/>
      <c r="I10416" s="192"/>
    </row>
    <row r="10417" spans="1:9" ht="15">
      <c r="A10417" s="190"/>
      <c r="I10417" s="192"/>
    </row>
    <row r="10418" spans="1:9" ht="15">
      <c r="A10418" s="190"/>
      <c r="I10418" s="192"/>
    </row>
    <row r="10419" spans="1:9" ht="15">
      <c r="A10419" s="190"/>
      <c r="I10419" s="192"/>
    </row>
    <row r="10420" spans="1:9" ht="15">
      <c r="A10420" s="190"/>
      <c r="I10420" s="192"/>
    </row>
    <row r="10421" spans="1:9" ht="15">
      <c r="A10421" s="190"/>
      <c r="I10421" s="192"/>
    </row>
    <row r="10422" spans="1:9" ht="15">
      <c r="A10422" s="190"/>
      <c r="I10422" s="192"/>
    </row>
    <row r="10423" spans="1:9" ht="15">
      <c r="A10423" s="190"/>
      <c r="I10423" s="192"/>
    </row>
    <row r="10424" spans="1:9" ht="15">
      <c r="A10424" s="190"/>
      <c r="I10424" s="192"/>
    </row>
    <row r="10425" spans="1:9" ht="15">
      <c r="A10425" s="190"/>
      <c r="I10425" s="192"/>
    </row>
    <row r="10426" spans="1:9" ht="15">
      <c r="A10426" s="190"/>
      <c r="I10426" s="192"/>
    </row>
    <row r="10427" spans="1:9" ht="15">
      <c r="A10427" s="190"/>
      <c r="I10427" s="192"/>
    </row>
    <row r="10428" spans="1:9" ht="15">
      <c r="A10428" s="190"/>
      <c r="I10428" s="192"/>
    </row>
    <row r="10429" spans="1:9" ht="15">
      <c r="A10429" s="190"/>
      <c r="I10429" s="192"/>
    </row>
    <row r="10430" spans="1:9" ht="15">
      <c r="A10430" s="190"/>
      <c r="I10430" s="192"/>
    </row>
    <row r="10431" spans="1:9" ht="15">
      <c r="A10431" s="190"/>
      <c r="I10431" s="192"/>
    </row>
    <row r="10432" spans="1:9" ht="15">
      <c r="A10432" s="190"/>
      <c r="I10432" s="192"/>
    </row>
    <row r="10433" spans="1:9" ht="15">
      <c r="A10433" s="190"/>
      <c r="I10433" s="192"/>
    </row>
    <row r="10434" spans="1:9" ht="15">
      <c r="A10434" s="190"/>
      <c r="I10434" s="192"/>
    </row>
    <row r="10435" spans="1:9" ht="15">
      <c r="A10435" s="190"/>
      <c r="I10435" s="192"/>
    </row>
    <row r="10436" spans="1:9" ht="15">
      <c r="A10436" s="190"/>
      <c r="I10436" s="192"/>
    </row>
    <row r="10437" spans="1:9" ht="15">
      <c r="A10437" s="190"/>
      <c r="I10437" s="192"/>
    </row>
    <row r="10438" spans="1:9" ht="15">
      <c r="A10438" s="190"/>
      <c r="I10438" s="192"/>
    </row>
    <row r="10439" spans="1:9" ht="15">
      <c r="A10439" s="190"/>
      <c r="I10439" s="192"/>
    </row>
    <row r="10440" spans="1:9" ht="15">
      <c r="A10440" s="190"/>
      <c r="I10440" s="192"/>
    </row>
    <row r="10441" spans="1:9" ht="15">
      <c r="A10441" s="190"/>
      <c r="I10441" s="192"/>
    </row>
    <row r="10442" spans="1:9" ht="15">
      <c r="A10442" s="190"/>
      <c r="I10442" s="192"/>
    </row>
    <row r="10443" spans="1:9" ht="15">
      <c r="A10443" s="190"/>
      <c r="I10443" s="192"/>
    </row>
    <row r="10444" spans="1:9" ht="15">
      <c r="A10444" s="190"/>
      <c r="I10444" s="192"/>
    </row>
    <row r="10445" spans="1:9" ht="15">
      <c r="A10445" s="190"/>
      <c r="I10445" s="192"/>
    </row>
    <row r="10446" spans="1:9" ht="15">
      <c r="A10446" s="190"/>
      <c r="I10446" s="192"/>
    </row>
    <row r="10447" spans="1:9" ht="15">
      <c r="A10447" s="190"/>
      <c r="I10447" s="192"/>
    </row>
    <row r="10448" spans="1:9" ht="15">
      <c r="A10448" s="190"/>
      <c r="I10448" s="192"/>
    </row>
    <row r="10449" spans="1:9" ht="15">
      <c r="A10449" s="190"/>
      <c r="I10449" s="192"/>
    </row>
    <row r="10450" spans="1:9" ht="15">
      <c r="A10450" s="190"/>
      <c r="I10450" s="192"/>
    </row>
    <row r="10451" spans="1:9" ht="15">
      <c r="A10451" s="190"/>
      <c r="I10451" s="192"/>
    </row>
    <row r="10452" spans="1:9" ht="15">
      <c r="A10452" s="190"/>
      <c r="I10452" s="192"/>
    </row>
    <row r="10453" spans="1:9" ht="15">
      <c r="A10453" s="190"/>
      <c r="I10453" s="192"/>
    </row>
    <row r="10454" spans="1:9" ht="15">
      <c r="A10454" s="190"/>
      <c r="I10454" s="192"/>
    </row>
    <row r="10455" spans="1:9" ht="15">
      <c r="A10455" s="190"/>
      <c r="I10455" s="192"/>
    </row>
    <row r="10456" spans="1:9" ht="15">
      <c r="A10456" s="190"/>
      <c r="I10456" s="192"/>
    </row>
    <row r="10457" spans="1:9" ht="15">
      <c r="A10457" s="190"/>
      <c r="I10457" s="192"/>
    </row>
    <row r="10458" spans="1:9" ht="15">
      <c r="A10458" s="190"/>
      <c r="I10458" s="192"/>
    </row>
    <row r="10459" spans="1:9" ht="15">
      <c r="A10459" s="190"/>
      <c r="I10459" s="192"/>
    </row>
    <row r="10460" spans="1:9" ht="15">
      <c r="A10460" s="190"/>
      <c r="I10460" s="192"/>
    </row>
    <row r="10461" spans="1:9" ht="15">
      <c r="A10461" s="190"/>
      <c r="I10461" s="192"/>
    </row>
    <row r="10462" spans="1:9" ht="15">
      <c r="A10462" s="190"/>
      <c r="I10462" s="192"/>
    </row>
    <row r="10463" spans="1:9" ht="15">
      <c r="A10463" s="190"/>
      <c r="I10463" s="192"/>
    </row>
    <row r="10464" spans="1:9" ht="15">
      <c r="A10464" s="190"/>
      <c r="I10464" s="192"/>
    </row>
    <row r="10465" spans="1:9" ht="15">
      <c r="A10465" s="190"/>
      <c r="I10465" s="192"/>
    </row>
    <row r="10466" spans="1:9" ht="15">
      <c r="A10466" s="190"/>
      <c r="I10466" s="192"/>
    </row>
    <row r="10467" spans="1:9" ht="15">
      <c r="A10467" s="190"/>
      <c r="I10467" s="192"/>
    </row>
    <row r="10468" spans="1:9" ht="15">
      <c r="A10468" s="190"/>
      <c r="I10468" s="192"/>
    </row>
    <row r="10469" spans="1:9" ht="15">
      <c r="A10469" s="190"/>
      <c r="I10469" s="192"/>
    </row>
    <row r="10470" spans="1:9" ht="15">
      <c r="A10470" s="190"/>
      <c r="I10470" s="192"/>
    </row>
    <row r="10471" spans="1:9" ht="15">
      <c r="A10471" s="190"/>
      <c r="I10471" s="192"/>
    </row>
    <row r="10472" spans="1:9" ht="15">
      <c r="A10472" s="190"/>
      <c r="I10472" s="192"/>
    </row>
    <row r="10473" spans="1:9" ht="15">
      <c r="A10473" s="190"/>
      <c r="I10473" s="192"/>
    </row>
    <row r="10474" spans="1:9" ht="15">
      <c r="A10474" s="190"/>
      <c r="I10474" s="192"/>
    </row>
    <row r="10475" spans="1:9" ht="15">
      <c r="A10475" s="190"/>
      <c r="I10475" s="192"/>
    </row>
    <row r="10476" spans="1:9" ht="15">
      <c r="A10476" s="190"/>
      <c r="I10476" s="192"/>
    </row>
    <row r="10477" spans="1:9" ht="15">
      <c r="A10477" s="190"/>
      <c r="I10477" s="192"/>
    </row>
    <row r="10478" spans="1:9" ht="15">
      <c r="A10478" s="190"/>
      <c r="I10478" s="192"/>
    </row>
    <row r="10479" spans="1:9" ht="15">
      <c r="A10479" s="190"/>
      <c r="I10479" s="192"/>
    </row>
    <row r="10480" spans="1:9" ht="15">
      <c r="A10480" s="190"/>
      <c r="I10480" s="192"/>
    </row>
    <row r="10481" spans="1:9" ht="15">
      <c r="A10481" s="190"/>
      <c r="I10481" s="192"/>
    </row>
    <row r="10482" spans="1:9" ht="15">
      <c r="A10482" s="190"/>
      <c r="I10482" s="192"/>
    </row>
    <row r="10483" spans="1:9" ht="15">
      <c r="A10483" s="190"/>
      <c r="I10483" s="192"/>
    </row>
    <row r="10484" spans="1:9" ht="15">
      <c r="A10484" s="190"/>
      <c r="I10484" s="192"/>
    </row>
    <row r="10485" spans="1:9" ht="15">
      <c r="A10485" s="190"/>
      <c r="I10485" s="192"/>
    </row>
    <row r="10486" spans="1:9" ht="15">
      <c r="A10486" s="190"/>
      <c r="I10486" s="192"/>
    </row>
    <row r="10487" spans="1:9" ht="15">
      <c r="A10487" s="190"/>
      <c r="I10487" s="192"/>
    </row>
    <row r="10488" spans="1:9" ht="15">
      <c r="A10488" s="190"/>
      <c r="I10488" s="192"/>
    </row>
    <row r="10489" spans="1:9" ht="15">
      <c r="A10489" s="190"/>
      <c r="I10489" s="192"/>
    </row>
    <row r="10490" spans="1:9" ht="15">
      <c r="A10490" s="190"/>
      <c r="I10490" s="192"/>
    </row>
    <row r="10491" spans="1:9" ht="15">
      <c r="A10491" s="190"/>
      <c r="I10491" s="192"/>
    </row>
    <row r="10492" spans="1:9" ht="15">
      <c r="A10492" s="190"/>
      <c r="I10492" s="192"/>
    </row>
    <row r="10493" spans="1:9" ht="15">
      <c r="A10493" s="190"/>
      <c r="I10493" s="192"/>
    </row>
    <row r="10494" spans="1:9" ht="15">
      <c r="A10494" s="190"/>
      <c r="I10494" s="192"/>
    </row>
    <row r="10495" spans="1:9" ht="15">
      <c r="A10495" s="190"/>
      <c r="I10495" s="192"/>
    </row>
    <row r="10496" spans="1:9" ht="15">
      <c r="A10496" s="190"/>
      <c r="I10496" s="192"/>
    </row>
    <row r="10497" spans="1:9" ht="15">
      <c r="A10497" s="190"/>
      <c r="I10497" s="192"/>
    </row>
    <row r="10498" spans="1:9" ht="15">
      <c r="A10498" s="190"/>
      <c r="I10498" s="192"/>
    </row>
    <row r="10499" spans="1:9" ht="15">
      <c r="A10499" s="190"/>
      <c r="I10499" s="192"/>
    </row>
    <row r="10500" spans="1:9" ht="15">
      <c r="A10500" s="190"/>
      <c r="I10500" s="192"/>
    </row>
    <row r="10501" spans="1:9" ht="15">
      <c r="A10501" s="190"/>
      <c r="I10501" s="192"/>
    </row>
    <row r="10502" spans="1:9" ht="15">
      <c r="A10502" s="190"/>
      <c r="I10502" s="192"/>
    </row>
    <row r="10503" spans="1:9" ht="15">
      <c r="A10503" s="190"/>
      <c r="I10503" s="192"/>
    </row>
    <row r="10504" spans="1:9" ht="15">
      <c r="A10504" s="190"/>
      <c r="I10504" s="192"/>
    </row>
    <row r="10505" spans="1:9" ht="15">
      <c r="A10505" s="190"/>
      <c r="I10505" s="192"/>
    </row>
    <row r="10506" spans="1:9" ht="15">
      <c r="A10506" s="190"/>
      <c r="I10506" s="192"/>
    </row>
    <row r="10507" spans="1:9" ht="15">
      <c r="A10507" s="190"/>
      <c r="I10507" s="192"/>
    </row>
    <row r="10508" spans="1:9" ht="15">
      <c r="A10508" s="190"/>
      <c r="I10508" s="192"/>
    </row>
    <row r="10509" spans="1:9" ht="15">
      <c r="A10509" s="190"/>
      <c r="I10509" s="192"/>
    </row>
    <row r="10510" spans="1:9" ht="15">
      <c r="A10510" s="190"/>
      <c r="I10510" s="192"/>
    </row>
    <row r="10511" spans="1:9" ht="15">
      <c r="A10511" s="190"/>
      <c r="I10511" s="192"/>
    </row>
    <row r="10512" spans="1:9" ht="15">
      <c r="A10512" s="190"/>
      <c r="I10512" s="192"/>
    </row>
    <row r="10513" spans="1:9" ht="15">
      <c r="A10513" s="190"/>
      <c r="I10513" s="192"/>
    </row>
    <row r="10514" spans="1:9" ht="15">
      <c r="A10514" s="190"/>
      <c r="I10514" s="192"/>
    </row>
    <row r="10515" spans="1:9" ht="15">
      <c r="A10515" s="190"/>
      <c r="I10515" s="192"/>
    </row>
    <row r="10516" spans="1:9" ht="15">
      <c r="A10516" s="190"/>
      <c r="I10516" s="192"/>
    </row>
    <row r="10517" spans="1:9" ht="15">
      <c r="A10517" s="190"/>
      <c r="I10517" s="192"/>
    </row>
    <row r="10518" spans="1:9" ht="15">
      <c r="A10518" s="190"/>
      <c r="I10518" s="192"/>
    </row>
    <row r="10519" spans="1:9" ht="15">
      <c r="A10519" s="190"/>
      <c r="I10519" s="192"/>
    </row>
    <row r="10520" spans="1:9" ht="15">
      <c r="A10520" s="190"/>
      <c r="I10520" s="192"/>
    </row>
    <row r="10521" spans="1:9" ht="15">
      <c r="A10521" s="190"/>
      <c r="I10521" s="192"/>
    </row>
    <row r="10522" spans="1:9" ht="15">
      <c r="A10522" s="190"/>
      <c r="I10522" s="192"/>
    </row>
    <row r="10523" spans="1:9" ht="15">
      <c r="A10523" s="190"/>
      <c r="I10523" s="192"/>
    </row>
    <row r="10524" spans="1:9" ht="15">
      <c r="A10524" s="190"/>
      <c r="I10524" s="192"/>
    </row>
    <row r="10525" spans="1:9" ht="15">
      <c r="A10525" s="190"/>
      <c r="I10525" s="192"/>
    </row>
    <row r="10526" spans="1:9" ht="15">
      <c r="A10526" s="190"/>
      <c r="I10526" s="192"/>
    </row>
    <row r="10527" spans="1:9" ht="15">
      <c r="A10527" s="190"/>
      <c r="I10527" s="192"/>
    </row>
    <row r="10528" spans="1:9" ht="15">
      <c r="A10528" s="190"/>
      <c r="I10528" s="192"/>
    </row>
    <row r="10529" spans="1:9" ht="15">
      <c r="A10529" s="190"/>
      <c r="I10529" s="192"/>
    </row>
    <row r="10530" spans="1:9" ht="15">
      <c r="A10530" s="190"/>
      <c r="I10530" s="192"/>
    </row>
    <row r="10531" spans="1:9" ht="15">
      <c r="A10531" s="190"/>
      <c r="I10531" s="192"/>
    </row>
    <row r="10532" spans="1:9" ht="15">
      <c r="A10532" s="190"/>
      <c r="I10532" s="192"/>
    </row>
    <row r="10533" spans="1:9" ht="15">
      <c r="A10533" s="190"/>
      <c r="I10533" s="192"/>
    </row>
    <row r="10534" spans="1:9" ht="15">
      <c r="A10534" s="190"/>
      <c r="I10534" s="192"/>
    </row>
    <row r="10535" spans="1:9" ht="15">
      <c r="A10535" s="190"/>
      <c r="I10535" s="192"/>
    </row>
    <row r="10536" spans="1:9" ht="15">
      <c r="A10536" s="190"/>
      <c r="I10536" s="192"/>
    </row>
    <row r="10537" spans="1:9" ht="15">
      <c r="A10537" s="190"/>
      <c r="I10537" s="192"/>
    </row>
    <row r="10538" spans="1:9" ht="15">
      <c r="A10538" s="190"/>
      <c r="I10538" s="192"/>
    </row>
    <row r="10539" spans="1:9" ht="15">
      <c r="A10539" s="190"/>
      <c r="I10539" s="192"/>
    </row>
    <row r="10540" spans="1:9" ht="15">
      <c r="A10540" s="190"/>
      <c r="I10540" s="192"/>
    </row>
    <row r="10541" spans="1:9" ht="15">
      <c r="A10541" s="190"/>
      <c r="I10541" s="192"/>
    </row>
    <row r="10542" spans="1:9" ht="15">
      <c r="A10542" s="190"/>
      <c r="I10542" s="192"/>
    </row>
    <row r="10543" spans="1:9" ht="15">
      <c r="A10543" s="190"/>
      <c r="I10543" s="192"/>
    </row>
    <row r="10544" spans="1:9" ht="15">
      <c r="A10544" s="190"/>
      <c r="I10544" s="192"/>
    </row>
    <row r="10545" spans="1:9" ht="15">
      <c r="A10545" s="190"/>
      <c r="I10545" s="192"/>
    </row>
    <row r="10546" spans="1:9" ht="15">
      <c r="A10546" s="190"/>
      <c r="I10546" s="192"/>
    </row>
    <row r="10547" spans="1:9" ht="15">
      <c r="A10547" s="190"/>
      <c r="I10547" s="192"/>
    </row>
    <row r="10548" spans="1:9" ht="15">
      <c r="A10548" s="190"/>
      <c r="I10548" s="192"/>
    </row>
    <row r="10549" spans="1:9" ht="15">
      <c r="A10549" s="190"/>
      <c r="I10549" s="192"/>
    </row>
    <row r="10550" spans="1:9" ht="15">
      <c r="A10550" s="190"/>
      <c r="I10550" s="192"/>
    </row>
    <row r="10551" spans="1:9" ht="15">
      <c r="A10551" s="190"/>
      <c r="I10551" s="192"/>
    </row>
    <row r="10552" spans="1:9" ht="15">
      <c r="A10552" s="190"/>
      <c r="I10552" s="192"/>
    </row>
    <row r="10553" spans="1:9" ht="15">
      <c r="A10553" s="190"/>
      <c r="I10553" s="192"/>
    </row>
    <row r="10554" spans="1:9" ht="15">
      <c r="A10554" s="190"/>
      <c r="I10554" s="192"/>
    </row>
    <row r="10555" spans="1:9" ht="15">
      <c r="A10555" s="190"/>
      <c r="I10555" s="192"/>
    </row>
    <row r="10556" spans="1:9" ht="15">
      <c r="A10556" s="190"/>
      <c r="I10556" s="192"/>
    </row>
    <row r="10557" spans="1:9" ht="15">
      <c r="A10557" s="190"/>
      <c r="I10557" s="192"/>
    </row>
    <row r="10558" spans="1:9" ht="15">
      <c r="A10558" s="190"/>
      <c r="I10558" s="192"/>
    </row>
    <row r="10559" spans="1:9" ht="15">
      <c r="A10559" s="190"/>
      <c r="I10559" s="192"/>
    </row>
    <row r="10560" spans="1:9" ht="15">
      <c r="A10560" s="190"/>
      <c r="I10560" s="192"/>
    </row>
    <row r="10561" spans="1:9" ht="15">
      <c r="A10561" s="190"/>
      <c r="I10561" s="192"/>
    </row>
    <row r="10562" spans="1:9" ht="15">
      <c r="A10562" s="190"/>
      <c r="I10562" s="192"/>
    </row>
    <row r="10563" spans="1:9" ht="15">
      <c r="A10563" s="190"/>
      <c r="I10563" s="192"/>
    </row>
    <row r="10564" spans="1:9" ht="15">
      <c r="A10564" s="190"/>
      <c r="I10564" s="192"/>
    </row>
    <row r="10565" spans="1:9" ht="15">
      <c r="A10565" s="190"/>
      <c r="I10565" s="192"/>
    </row>
    <row r="10566" spans="1:9" ht="15">
      <c r="A10566" s="190"/>
      <c r="I10566" s="192"/>
    </row>
    <row r="10567" spans="1:9" ht="15">
      <c r="A10567" s="190"/>
      <c r="I10567" s="192"/>
    </row>
    <row r="10568" spans="1:9" ht="15">
      <c r="A10568" s="190"/>
      <c r="I10568" s="192"/>
    </row>
    <row r="10569" spans="1:9" ht="15">
      <c r="A10569" s="190"/>
      <c r="I10569" s="192"/>
    </row>
    <row r="10570" spans="1:9" ht="15">
      <c r="A10570" s="190"/>
      <c r="I10570" s="192"/>
    </row>
    <row r="10571" spans="1:9" ht="15">
      <c r="A10571" s="190"/>
      <c r="I10571" s="192"/>
    </row>
    <row r="10572" spans="1:9" ht="15">
      <c r="A10572" s="190"/>
      <c r="I10572" s="192"/>
    </row>
    <row r="10573" spans="1:9" ht="15">
      <c r="A10573" s="190"/>
      <c r="I10573" s="192"/>
    </row>
    <row r="10574" spans="1:9" ht="15">
      <c r="A10574" s="190"/>
      <c r="I10574" s="192"/>
    </row>
    <row r="10575" spans="1:9" ht="15">
      <c r="A10575" s="190"/>
      <c r="I10575" s="192"/>
    </row>
    <row r="10576" spans="1:9" ht="15">
      <c r="A10576" s="190"/>
      <c r="I10576" s="192"/>
    </row>
    <row r="10577" spans="1:9" ht="15">
      <c r="A10577" s="190"/>
      <c r="I10577" s="192"/>
    </row>
    <row r="10578" spans="1:9" ht="15">
      <c r="A10578" s="190"/>
      <c r="I10578" s="192"/>
    </row>
    <row r="10579" spans="1:9" ht="15">
      <c r="A10579" s="190"/>
      <c r="I10579" s="192"/>
    </row>
    <row r="10580" spans="1:9" ht="15">
      <c r="A10580" s="190"/>
      <c r="I10580" s="192"/>
    </row>
    <row r="10581" spans="1:9" ht="15">
      <c r="A10581" s="190"/>
      <c r="I10581" s="192"/>
    </row>
    <row r="10582" spans="1:9" ht="15">
      <c r="A10582" s="190"/>
      <c r="I10582" s="192"/>
    </row>
    <row r="10583" spans="1:9" ht="15">
      <c r="A10583" s="190"/>
      <c r="I10583" s="192"/>
    </row>
    <row r="10584" spans="1:9" ht="15">
      <c r="A10584" s="190"/>
      <c r="I10584" s="192"/>
    </row>
    <row r="10585" spans="1:9" ht="15">
      <c r="A10585" s="190"/>
      <c r="I10585" s="192"/>
    </row>
    <row r="10586" spans="1:9" ht="15">
      <c r="A10586" s="190"/>
      <c r="I10586" s="192"/>
    </row>
    <row r="10587" spans="1:9" ht="15">
      <c r="A10587" s="190"/>
      <c r="I10587" s="192"/>
    </row>
    <row r="10588" spans="1:9" ht="15">
      <c r="A10588" s="190"/>
      <c r="I10588" s="192"/>
    </row>
    <row r="10589" spans="1:9" ht="15">
      <c r="A10589" s="190"/>
      <c r="I10589" s="192"/>
    </row>
    <row r="10590" spans="1:9" ht="15">
      <c r="A10590" s="190"/>
      <c r="I10590" s="192"/>
    </row>
    <row r="10591" spans="1:9" ht="15">
      <c r="A10591" s="190"/>
      <c r="I10591" s="192"/>
    </row>
    <row r="10592" spans="1:9" ht="15">
      <c r="A10592" s="190"/>
      <c r="I10592" s="192"/>
    </row>
    <row r="10593" spans="1:9" ht="15">
      <c r="A10593" s="190"/>
      <c r="I10593" s="192"/>
    </row>
    <row r="10594" spans="1:9" ht="15">
      <c r="A10594" s="190"/>
      <c r="I10594" s="192"/>
    </row>
    <row r="10595" spans="1:9" ht="15">
      <c r="A10595" s="190"/>
      <c r="I10595" s="192"/>
    </row>
    <row r="10596" spans="1:9" ht="15">
      <c r="A10596" s="190"/>
      <c r="I10596" s="192"/>
    </row>
    <row r="10597" spans="1:9" ht="15">
      <c r="A10597" s="190"/>
      <c r="I10597" s="192"/>
    </row>
    <row r="10598" spans="1:9" ht="15">
      <c r="A10598" s="190"/>
      <c r="I10598" s="192"/>
    </row>
    <row r="10599" spans="1:9" ht="15">
      <c r="A10599" s="190"/>
      <c r="I10599" s="192"/>
    </row>
    <row r="10600" spans="1:9" ht="15">
      <c r="A10600" s="190"/>
      <c r="I10600" s="192"/>
    </row>
    <row r="10601" spans="1:9" ht="15">
      <c r="A10601" s="190"/>
      <c r="I10601" s="192"/>
    </row>
    <row r="10602" spans="1:9" ht="15">
      <c r="A10602" s="190"/>
      <c r="I10602" s="192"/>
    </row>
    <row r="10603" spans="1:9" ht="15">
      <c r="A10603" s="190"/>
      <c r="I10603" s="192"/>
    </row>
    <row r="10604" spans="1:9" ht="15">
      <c r="A10604" s="190"/>
      <c r="I10604" s="192"/>
    </row>
    <row r="10605" spans="1:9" ht="15">
      <c r="A10605" s="190"/>
      <c r="I10605" s="192"/>
    </row>
    <row r="10606" spans="1:9" ht="15">
      <c r="A10606" s="190"/>
      <c r="I10606" s="192"/>
    </row>
    <row r="10607" spans="1:9" ht="15">
      <c r="A10607" s="190"/>
      <c r="I10607" s="192"/>
    </row>
    <row r="10608" spans="1:9" ht="15">
      <c r="A10608" s="190"/>
      <c r="I10608" s="192"/>
    </row>
    <row r="10609" spans="1:9" ht="15">
      <c r="A10609" s="190"/>
      <c r="I10609" s="192"/>
    </row>
    <row r="10610" spans="1:9" ht="15">
      <c r="A10610" s="190"/>
      <c r="I10610" s="192"/>
    </row>
    <row r="10611" spans="1:9" ht="15">
      <c r="A10611" s="190"/>
      <c r="I10611" s="192"/>
    </row>
    <row r="10612" spans="1:9" ht="15">
      <c r="A10612" s="190"/>
      <c r="I10612" s="192"/>
    </row>
    <row r="10613" spans="1:9" ht="15">
      <c r="A10613" s="190"/>
      <c r="I10613" s="192"/>
    </row>
    <row r="10614" spans="1:9" ht="15">
      <c r="A10614" s="190"/>
      <c r="I10614" s="192"/>
    </row>
    <row r="10615" spans="1:9" ht="15">
      <c r="A10615" s="190"/>
      <c r="I10615" s="192"/>
    </row>
    <row r="10616" spans="1:9" ht="15">
      <c r="A10616" s="190"/>
      <c r="I10616" s="192"/>
    </row>
    <row r="10617" spans="1:9" ht="15">
      <c r="A10617" s="190"/>
      <c r="I10617" s="192"/>
    </row>
    <row r="10618" spans="1:9" ht="15">
      <c r="A10618" s="190"/>
      <c r="I10618" s="192"/>
    </row>
    <row r="10619" spans="1:9" ht="15">
      <c r="A10619" s="190"/>
      <c r="I10619" s="192"/>
    </row>
    <row r="10620" spans="1:9" ht="15">
      <c r="A10620" s="190"/>
      <c r="I10620" s="192"/>
    </row>
    <row r="10621" spans="1:9" ht="15">
      <c r="A10621" s="190"/>
      <c r="I10621" s="192"/>
    </row>
    <row r="10622" spans="1:9" ht="15">
      <c r="A10622" s="190"/>
      <c r="I10622" s="192"/>
    </row>
    <row r="10623" spans="1:9" ht="15">
      <c r="A10623" s="190"/>
      <c r="I10623" s="192"/>
    </row>
    <row r="10624" spans="1:9" ht="15">
      <c r="A10624" s="190"/>
      <c r="I10624" s="192"/>
    </row>
    <row r="10625" spans="1:9" ht="15">
      <c r="A10625" s="190"/>
      <c r="I10625" s="192"/>
    </row>
    <row r="10626" spans="1:9" ht="15">
      <c r="A10626" s="190"/>
      <c r="I10626" s="192"/>
    </row>
    <row r="10627" spans="1:9" ht="15">
      <c r="A10627" s="190"/>
      <c r="I10627" s="192"/>
    </row>
    <row r="10628" spans="1:9" ht="15">
      <c r="A10628" s="190"/>
      <c r="I10628" s="192"/>
    </row>
    <row r="10629" spans="1:9" ht="15">
      <c r="A10629" s="190"/>
      <c r="I10629" s="192"/>
    </row>
    <row r="10630" spans="1:9" ht="15">
      <c r="A10630" s="190"/>
      <c r="I10630" s="192"/>
    </row>
    <row r="10631" spans="1:9" ht="15">
      <c r="A10631" s="190"/>
      <c r="I10631" s="192"/>
    </row>
    <row r="10632" spans="1:9" ht="15">
      <c r="A10632" s="190"/>
      <c r="I10632" s="192"/>
    </row>
    <row r="10633" spans="1:9" ht="15">
      <c r="A10633" s="190"/>
      <c r="I10633" s="192"/>
    </row>
    <row r="10634" spans="1:9" ht="15">
      <c r="A10634" s="190"/>
      <c r="I10634" s="192"/>
    </row>
    <row r="10635" spans="1:9" ht="15">
      <c r="A10635" s="190"/>
      <c r="I10635" s="192"/>
    </row>
    <row r="10636" spans="1:9" ht="15">
      <c r="A10636" s="190"/>
      <c r="I10636" s="192"/>
    </row>
    <row r="10637" spans="1:9" ht="15">
      <c r="A10637" s="190"/>
      <c r="I10637" s="192"/>
    </row>
    <row r="10638" spans="1:9" ht="15">
      <c r="A10638" s="190"/>
      <c r="I10638" s="192"/>
    </row>
    <row r="10639" spans="1:9" ht="15">
      <c r="A10639" s="190"/>
      <c r="I10639" s="192"/>
    </row>
    <row r="10640" spans="1:9" ht="15">
      <c r="A10640" s="190"/>
      <c r="I10640" s="192"/>
    </row>
    <row r="10641" spans="1:9" ht="15">
      <c r="A10641" s="190"/>
      <c r="I10641" s="192"/>
    </row>
    <row r="10642" spans="1:9" ht="15">
      <c r="A10642" s="190"/>
      <c r="I10642" s="192"/>
    </row>
    <row r="10643" spans="1:9" ht="15">
      <c r="A10643" s="190"/>
      <c r="I10643" s="192"/>
    </row>
    <row r="10644" spans="1:9" ht="15">
      <c r="A10644" s="190"/>
      <c r="I10644" s="192"/>
    </row>
    <row r="10645" spans="1:9" ht="15">
      <c r="A10645" s="190"/>
      <c r="I10645" s="192"/>
    </row>
    <row r="10646" spans="1:9" ht="15">
      <c r="A10646" s="190"/>
      <c r="I10646" s="192"/>
    </row>
    <row r="10647" spans="1:9" ht="15">
      <c r="A10647" s="190"/>
      <c r="I10647" s="192"/>
    </row>
    <row r="10648" spans="1:9" ht="15">
      <c r="A10648" s="190"/>
      <c r="I10648" s="192"/>
    </row>
    <row r="10649" spans="1:9" ht="15">
      <c r="A10649" s="190"/>
      <c r="I10649" s="192"/>
    </row>
    <row r="10650" spans="1:9" ht="15">
      <c r="A10650" s="190"/>
      <c r="I10650" s="192"/>
    </row>
    <row r="10651" spans="1:9" ht="15">
      <c r="A10651" s="190"/>
      <c r="I10651" s="192"/>
    </row>
    <row r="10652" spans="1:9" ht="15">
      <c r="A10652" s="190"/>
      <c r="I10652" s="192"/>
    </row>
    <row r="10653" spans="1:9" ht="15">
      <c r="A10653" s="190"/>
      <c r="I10653" s="192"/>
    </row>
    <row r="10654" spans="1:9" ht="15">
      <c r="A10654" s="190"/>
      <c r="I10654" s="192"/>
    </row>
    <row r="10655" spans="1:9" ht="15">
      <c r="A10655" s="190"/>
      <c r="I10655" s="192"/>
    </row>
    <row r="10656" spans="1:9" ht="15">
      <c r="A10656" s="190"/>
      <c r="I10656" s="192"/>
    </row>
    <row r="10657" spans="1:9" ht="15">
      <c r="A10657" s="190"/>
      <c r="I10657" s="192"/>
    </row>
    <row r="10658" spans="1:9" ht="15">
      <c r="A10658" s="190"/>
      <c r="I10658" s="192"/>
    </row>
    <row r="10659" spans="1:9" ht="15">
      <c r="A10659" s="190"/>
      <c r="I10659" s="192"/>
    </row>
    <row r="10660" spans="1:9" ht="15">
      <c r="A10660" s="190"/>
      <c r="I10660" s="192"/>
    </row>
    <row r="10661" spans="1:9" ht="15">
      <c r="A10661" s="190"/>
      <c r="I10661" s="192"/>
    </row>
    <row r="10662" spans="1:9" ht="15">
      <c r="A10662" s="190"/>
      <c r="I10662" s="192"/>
    </row>
    <row r="10663" spans="1:9" ht="15">
      <c r="A10663" s="190"/>
      <c r="I10663" s="192"/>
    </row>
    <row r="10664" spans="1:9" ht="15">
      <c r="A10664" s="190"/>
      <c r="I10664" s="192"/>
    </row>
    <row r="10665" spans="1:9" ht="15">
      <c r="A10665" s="190"/>
      <c r="I10665" s="192"/>
    </row>
    <row r="10666" spans="1:9" ht="15">
      <c r="A10666" s="190"/>
      <c r="I10666" s="192"/>
    </row>
    <row r="10667" spans="1:9" ht="15">
      <c r="A10667" s="190"/>
      <c r="I10667" s="192"/>
    </row>
    <row r="10668" spans="1:9" ht="15">
      <c r="A10668" s="190"/>
      <c r="I10668" s="192"/>
    </row>
    <row r="10669" spans="1:9" ht="15">
      <c r="A10669" s="190"/>
      <c r="I10669" s="192"/>
    </row>
    <row r="10670" spans="1:9" ht="15">
      <c r="A10670" s="190"/>
      <c r="I10670" s="192"/>
    </row>
    <row r="10671" spans="1:9" ht="15">
      <c r="A10671" s="190"/>
      <c r="I10671" s="192"/>
    </row>
    <row r="10672" spans="1:9" ht="15">
      <c r="A10672" s="190"/>
      <c r="I10672" s="192"/>
    </row>
    <row r="10673" spans="1:9" ht="15">
      <c r="A10673" s="190"/>
      <c r="I10673" s="192"/>
    </row>
    <row r="10674" spans="1:9" ht="15">
      <c r="A10674" s="190"/>
      <c r="I10674" s="192"/>
    </row>
    <row r="10675" spans="1:9" ht="15">
      <c r="A10675" s="190"/>
      <c r="I10675" s="192"/>
    </row>
    <row r="10676" spans="1:9" ht="15">
      <c r="A10676" s="190"/>
      <c r="I10676" s="192"/>
    </row>
    <row r="10677" spans="1:9" ht="15">
      <c r="A10677" s="190"/>
      <c r="I10677" s="192"/>
    </row>
    <row r="10678" spans="1:9" ht="15">
      <c r="A10678" s="190"/>
      <c r="I10678" s="192"/>
    </row>
    <row r="10679" spans="1:9" ht="15">
      <c r="A10679" s="190"/>
      <c r="I10679" s="192"/>
    </row>
    <row r="10680" spans="1:9" ht="15">
      <c r="A10680" s="190"/>
      <c r="I10680" s="192"/>
    </row>
    <row r="10681" spans="1:9" ht="15">
      <c r="A10681" s="190"/>
      <c r="I10681" s="192"/>
    </row>
    <row r="10682" spans="1:9" ht="15">
      <c r="A10682" s="190"/>
      <c r="I10682" s="192"/>
    </row>
    <row r="10683" spans="1:9" ht="15">
      <c r="A10683" s="190"/>
      <c r="I10683" s="192"/>
    </row>
    <row r="10684" spans="1:9" ht="15">
      <c r="A10684" s="190"/>
      <c r="I10684" s="192"/>
    </row>
    <row r="10685" spans="1:9" ht="15">
      <c r="A10685" s="190"/>
      <c r="I10685" s="192"/>
    </row>
    <row r="10686" spans="1:9" ht="15">
      <c r="A10686" s="190"/>
      <c r="I10686" s="192"/>
    </row>
    <row r="10687" spans="1:9" ht="15">
      <c r="A10687" s="190"/>
      <c r="I10687" s="192"/>
    </row>
    <row r="10688" spans="1:9" ht="15">
      <c r="A10688" s="190"/>
      <c r="I10688" s="192"/>
    </row>
    <row r="10689" spans="1:9" ht="15">
      <c r="A10689" s="190"/>
      <c r="I10689" s="192"/>
    </row>
    <row r="10690" spans="1:9" ht="15">
      <c r="A10690" s="190"/>
      <c r="I10690" s="192"/>
    </row>
    <row r="10691" spans="1:9" ht="15">
      <c r="A10691" s="190"/>
      <c r="I10691" s="192"/>
    </row>
    <row r="10692" spans="1:9" ht="15">
      <c r="A10692" s="190"/>
      <c r="I10692" s="192"/>
    </row>
    <row r="10693" spans="1:9" ht="15">
      <c r="A10693" s="190"/>
      <c r="I10693" s="192"/>
    </row>
    <row r="10694" spans="1:9" ht="15">
      <c r="A10694" s="190"/>
      <c r="I10694" s="192"/>
    </row>
    <row r="10695" spans="1:9" ht="15">
      <c r="A10695" s="190"/>
      <c r="I10695" s="192"/>
    </row>
    <row r="10696" spans="1:9" ht="15">
      <c r="A10696" s="190"/>
      <c r="I10696" s="192"/>
    </row>
    <row r="10697" spans="1:9" ht="15">
      <c r="A10697" s="190"/>
      <c r="I10697" s="192"/>
    </row>
    <row r="10698" spans="1:9" ht="15">
      <c r="A10698" s="190"/>
      <c r="I10698" s="192"/>
    </row>
    <row r="10699" spans="1:9" ht="15">
      <c r="A10699" s="190"/>
      <c r="I10699" s="192"/>
    </row>
    <row r="10700" spans="1:9" ht="15">
      <c r="A10700" s="190"/>
      <c r="I10700" s="192"/>
    </row>
    <row r="10701" spans="1:9" ht="15">
      <c r="A10701" s="190"/>
      <c r="I10701" s="192"/>
    </row>
    <row r="10702" spans="1:9" ht="15">
      <c r="A10702" s="190"/>
      <c r="I10702" s="192"/>
    </row>
    <row r="10703" spans="1:9" ht="15">
      <c r="A10703" s="190"/>
      <c r="I10703" s="192"/>
    </row>
    <row r="10704" spans="1:9" ht="15">
      <c r="A10704" s="190"/>
      <c r="I10704" s="192"/>
    </row>
    <row r="10705" spans="1:9" ht="15">
      <c r="A10705" s="190"/>
      <c r="I10705" s="192"/>
    </row>
    <row r="10706" spans="1:9" ht="15">
      <c r="A10706" s="190"/>
      <c r="I10706" s="192"/>
    </row>
    <row r="10707" spans="1:9" ht="15">
      <c r="A10707" s="190"/>
      <c r="I10707" s="192"/>
    </row>
    <row r="10708" spans="1:9" ht="15">
      <c r="A10708" s="190"/>
      <c r="I10708" s="192"/>
    </row>
    <row r="10709" spans="1:9" ht="15">
      <c r="A10709" s="190"/>
      <c r="I10709" s="192"/>
    </row>
    <row r="10710" spans="1:9" ht="15">
      <c r="A10710" s="190"/>
      <c r="I10710" s="192"/>
    </row>
    <row r="10711" spans="1:9" ht="15">
      <c r="A10711" s="190"/>
      <c r="I10711" s="192"/>
    </row>
    <row r="10712" spans="1:9" ht="15">
      <c r="A10712" s="190"/>
      <c r="I10712" s="192"/>
    </row>
    <row r="10713" spans="1:9" ht="15">
      <c r="A10713" s="190"/>
      <c r="I10713" s="192"/>
    </row>
    <row r="10714" spans="1:9" ht="15">
      <c r="A10714" s="190"/>
      <c r="I10714" s="192"/>
    </row>
    <row r="10715" spans="1:9" ht="15">
      <c r="A10715" s="190"/>
      <c r="I10715" s="192"/>
    </row>
    <row r="10716" spans="1:9" ht="15">
      <c r="A10716" s="190"/>
      <c r="I10716" s="192"/>
    </row>
    <row r="10717" spans="1:9" ht="15">
      <c r="A10717" s="190"/>
      <c r="I10717" s="192"/>
    </row>
    <row r="10718" spans="1:9" ht="15">
      <c r="A10718" s="190"/>
      <c r="I10718" s="192"/>
    </row>
    <row r="10719" spans="1:9" ht="15">
      <c r="A10719" s="190"/>
      <c r="I10719" s="192"/>
    </row>
    <row r="10720" spans="1:9" ht="15">
      <c r="A10720" s="190"/>
      <c r="I10720" s="192"/>
    </row>
    <row r="10721" spans="1:9" ht="15">
      <c r="A10721" s="190"/>
      <c r="I10721" s="192"/>
    </row>
    <row r="10722" spans="1:9" ht="15">
      <c r="A10722" s="190"/>
      <c r="I10722" s="192"/>
    </row>
    <row r="10723" spans="1:9" ht="15">
      <c r="A10723" s="190"/>
      <c r="I10723" s="192"/>
    </row>
    <row r="10724" spans="1:9" ht="15">
      <c r="A10724" s="190"/>
      <c r="I10724" s="192"/>
    </row>
    <row r="10725" spans="1:9" ht="15">
      <c r="A10725" s="190"/>
      <c r="I10725" s="192"/>
    </row>
    <row r="10726" spans="1:9" ht="15">
      <c r="A10726" s="190"/>
      <c r="I10726" s="192"/>
    </row>
    <row r="10727" spans="1:9" ht="15">
      <c r="A10727" s="190"/>
      <c r="I10727" s="192"/>
    </row>
    <row r="10728" spans="1:9" ht="15">
      <c r="A10728" s="190"/>
      <c r="I10728" s="192"/>
    </row>
    <row r="10729" spans="1:9" ht="15">
      <c r="A10729" s="190"/>
      <c r="I10729" s="192"/>
    </row>
    <row r="10730" spans="1:9" ht="15">
      <c r="A10730" s="190"/>
      <c r="I10730" s="192"/>
    </row>
    <row r="10731" spans="1:9" ht="15">
      <c r="A10731" s="190"/>
      <c r="I10731" s="192"/>
    </row>
    <row r="10732" spans="1:9" ht="15">
      <c r="A10732" s="190"/>
      <c r="I10732" s="192"/>
    </row>
    <row r="10733" spans="1:9" ht="15">
      <c r="A10733" s="190"/>
      <c r="I10733" s="192"/>
    </row>
    <row r="10734" spans="1:9" ht="15">
      <c r="A10734" s="190"/>
      <c r="I10734" s="192"/>
    </row>
    <row r="10735" spans="1:9" ht="15">
      <c r="A10735" s="190"/>
      <c r="I10735" s="192"/>
    </row>
    <row r="10736" spans="1:9" ht="15">
      <c r="A10736" s="190"/>
      <c r="I10736" s="192"/>
    </row>
    <row r="10737" spans="1:9" ht="15">
      <c r="A10737" s="190"/>
      <c r="I10737" s="192"/>
    </row>
    <row r="10738" spans="1:9" ht="15">
      <c r="A10738" s="190"/>
      <c r="I10738" s="192"/>
    </row>
    <row r="10739" spans="1:9" ht="15">
      <c r="A10739" s="190"/>
      <c r="I10739" s="192"/>
    </row>
    <row r="10740" spans="1:9" ht="15">
      <c r="A10740" s="190"/>
      <c r="I10740" s="192"/>
    </row>
    <row r="10741" spans="1:9" ht="15">
      <c r="A10741" s="190"/>
      <c r="I10741" s="192"/>
    </row>
    <row r="10742" spans="1:9" ht="15">
      <c r="A10742" s="190"/>
      <c r="I10742" s="192"/>
    </row>
    <row r="10743" spans="1:9" ht="15">
      <c r="A10743" s="190"/>
      <c r="I10743" s="192"/>
    </row>
    <row r="10744" spans="1:9" ht="15">
      <c r="A10744" s="190"/>
      <c r="I10744" s="192"/>
    </row>
    <row r="10745" spans="1:9" ht="15">
      <c r="A10745" s="190"/>
      <c r="I10745" s="192"/>
    </row>
    <row r="10746" spans="1:9" ht="15">
      <c r="A10746" s="190"/>
      <c r="I10746" s="192"/>
    </row>
    <row r="10747" spans="1:9" ht="15">
      <c r="A10747" s="190"/>
      <c r="I10747" s="192"/>
    </row>
    <row r="10748" spans="1:9" ht="15">
      <c r="A10748" s="190"/>
      <c r="I10748" s="192"/>
    </row>
    <row r="10749" spans="1:9" ht="15">
      <c r="A10749" s="190"/>
      <c r="I10749" s="192"/>
    </row>
    <row r="10750" spans="1:9" ht="15">
      <c r="A10750" s="190"/>
      <c r="I10750" s="192"/>
    </row>
    <row r="10751" spans="1:9" ht="15">
      <c r="A10751" s="190"/>
      <c r="I10751" s="192"/>
    </row>
    <row r="10752" spans="1:9" ht="15">
      <c r="A10752" s="190"/>
      <c r="I10752" s="192"/>
    </row>
    <row r="10753" spans="1:9" ht="15">
      <c r="A10753" s="190"/>
      <c r="I10753" s="192"/>
    </row>
    <row r="10754" spans="1:9" ht="15">
      <c r="A10754" s="190"/>
      <c r="I10754" s="192"/>
    </row>
    <row r="10755" spans="1:9" ht="15">
      <c r="A10755" s="190"/>
      <c r="I10755" s="192"/>
    </row>
    <row r="10756" spans="1:9" ht="15">
      <c r="A10756" s="190"/>
      <c r="I10756" s="192"/>
    </row>
    <row r="10757" spans="1:9" ht="15">
      <c r="A10757" s="190"/>
      <c r="I10757" s="192"/>
    </row>
    <row r="10758" spans="1:9" ht="15">
      <c r="A10758" s="190"/>
      <c r="I10758" s="192"/>
    </row>
    <row r="10759" spans="1:9" ht="15">
      <c r="A10759" s="190"/>
      <c r="I10759" s="192"/>
    </row>
    <row r="10760" spans="1:9" ht="15">
      <c r="A10760" s="190"/>
      <c r="I10760" s="192"/>
    </row>
    <row r="10761" spans="1:9" ht="15">
      <c r="A10761" s="190"/>
      <c r="I10761" s="192"/>
    </row>
    <row r="10762" spans="1:9" ht="15">
      <c r="A10762" s="190"/>
      <c r="I10762" s="192"/>
    </row>
    <row r="10763" spans="1:9" ht="15">
      <c r="A10763" s="190"/>
      <c r="I10763" s="192"/>
    </row>
    <row r="10764" spans="1:9" ht="15">
      <c r="A10764" s="190"/>
      <c r="I10764" s="192"/>
    </row>
    <row r="10765" spans="1:9" ht="15">
      <c r="A10765" s="190"/>
      <c r="I10765" s="192"/>
    </row>
    <row r="10766" spans="1:9" ht="15">
      <c r="A10766" s="190"/>
      <c r="I10766" s="192"/>
    </row>
    <row r="10767" spans="1:9" ht="15">
      <c r="A10767" s="190"/>
      <c r="I10767" s="192"/>
    </row>
    <row r="10768" spans="1:9" ht="15">
      <c r="A10768" s="190"/>
      <c r="I10768" s="192"/>
    </row>
    <row r="10769" spans="1:9" ht="15">
      <c r="A10769" s="190"/>
      <c r="I10769" s="192"/>
    </row>
    <row r="10770" spans="1:9" ht="15">
      <c r="A10770" s="190"/>
      <c r="I10770" s="192"/>
    </row>
    <row r="10771" spans="1:9" ht="15">
      <c r="A10771" s="190"/>
      <c r="I10771" s="192"/>
    </row>
    <row r="10772" spans="1:9" ht="15">
      <c r="A10772" s="190"/>
      <c r="I10772" s="192"/>
    </row>
    <row r="10773" spans="1:9" ht="15">
      <c r="A10773" s="190"/>
      <c r="I10773" s="192"/>
    </row>
    <row r="10774" spans="1:9" ht="15">
      <c r="A10774" s="190"/>
      <c r="I10774" s="192"/>
    </row>
    <row r="10775" spans="1:9" ht="15">
      <c r="A10775" s="190"/>
      <c r="I10775" s="192"/>
    </row>
    <row r="10776" spans="1:9" ht="15">
      <c r="A10776" s="190"/>
      <c r="I10776" s="192"/>
    </row>
    <row r="10777" spans="1:9" ht="15">
      <c r="A10777" s="190"/>
      <c r="I10777" s="192"/>
    </row>
    <row r="10778" spans="1:9" ht="15">
      <c r="A10778" s="190"/>
      <c r="I10778" s="192"/>
    </row>
    <row r="10779" spans="1:9" ht="15">
      <c r="A10779" s="190"/>
      <c r="I10779" s="192"/>
    </row>
    <row r="10780" spans="1:9" ht="15">
      <c r="A10780" s="190"/>
      <c r="I10780" s="192"/>
    </row>
    <row r="10781" spans="1:9" ht="15">
      <c r="A10781" s="190"/>
      <c r="I10781" s="192"/>
    </row>
    <row r="10782" spans="1:9" ht="15">
      <c r="A10782" s="190"/>
      <c r="I10782" s="192"/>
    </row>
    <row r="10783" spans="1:9" ht="15">
      <c r="A10783" s="190"/>
      <c r="I10783" s="192"/>
    </row>
    <row r="10784" spans="1:9" ht="15">
      <c r="A10784" s="190"/>
      <c r="I10784" s="192"/>
    </row>
    <row r="10785" spans="1:9" ht="15">
      <c r="A10785" s="190"/>
      <c r="I10785" s="192"/>
    </row>
    <row r="10786" spans="1:9" ht="15">
      <c r="A10786" s="190"/>
      <c r="I10786" s="192"/>
    </row>
    <row r="10787" spans="1:9" ht="15">
      <c r="A10787" s="190"/>
      <c r="I10787" s="192"/>
    </row>
    <row r="10788" spans="1:9" ht="15">
      <c r="A10788" s="190"/>
      <c r="I10788" s="192"/>
    </row>
    <row r="10789" spans="1:9" ht="15">
      <c r="A10789" s="190"/>
      <c r="I10789" s="192"/>
    </row>
    <row r="10790" spans="1:9" ht="15">
      <c r="A10790" s="190"/>
      <c r="I10790" s="192"/>
    </row>
    <row r="10791" spans="1:9" ht="15">
      <c r="A10791" s="190"/>
      <c r="I10791" s="192"/>
    </row>
    <row r="10792" spans="1:9" ht="15">
      <c r="A10792" s="190"/>
      <c r="I10792" s="192"/>
    </row>
    <row r="10793" spans="1:9" ht="15">
      <c r="A10793" s="190"/>
      <c r="I10793" s="192"/>
    </row>
    <row r="10794" spans="1:9" ht="15">
      <c r="A10794" s="190"/>
      <c r="I10794" s="192"/>
    </row>
    <row r="10795" spans="1:9" ht="15">
      <c r="A10795" s="190"/>
      <c r="I10795" s="192"/>
    </row>
    <row r="10796" spans="1:9" ht="15">
      <c r="A10796" s="190"/>
      <c r="I10796" s="192"/>
    </row>
    <row r="10797" spans="1:9" ht="15">
      <c r="A10797" s="190"/>
      <c r="I10797" s="192"/>
    </row>
    <row r="10798" spans="1:9" ht="15">
      <c r="A10798" s="190"/>
      <c r="I10798" s="192"/>
    </row>
    <row r="10799" spans="1:9" ht="15">
      <c r="A10799" s="190"/>
      <c r="I10799" s="192"/>
    </row>
    <row r="10800" spans="1:9" ht="15">
      <c r="A10800" s="190"/>
      <c r="I10800" s="192"/>
    </row>
    <row r="10801" spans="1:9" ht="15">
      <c r="A10801" s="190"/>
      <c r="I10801" s="192"/>
    </row>
    <row r="10802" spans="1:9" ht="15">
      <c r="A10802" s="190"/>
      <c r="I10802" s="192"/>
    </row>
    <row r="10803" spans="1:9" ht="15">
      <c r="A10803" s="190"/>
      <c r="I10803" s="192"/>
    </row>
    <row r="10804" spans="1:9" ht="15">
      <c r="A10804" s="190"/>
      <c r="I10804" s="192"/>
    </row>
    <row r="10805" spans="1:9" ht="15">
      <c r="A10805" s="190"/>
      <c r="I10805" s="192"/>
    </row>
    <row r="10806" spans="1:9" ht="15">
      <c r="A10806" s="190"/>
      <c r="I10806" s="192"/>
    </row>
    <row r="10807" spans="1:9" ht="15">
      <c r="A10807" s="190"/>
      <c r="I10807" s="192"/>
    </row>
    <row r="10808" spans="1:9" ht="15">
      <c r="A10808" s="190"/>
      <c r="I10808" s="192"/>
    </row>
    <row r="10809" spans="1:9" ht="15">
      <c r="A10809" s="190"/>
      <c r="I10809" s="192"/>
    </row>
    <row r="10810" spans="1:9" ht="15">
      <c r="A10810" s="190"/>
      <c r="I10810" s="192"/>
    </row>
    <row r="10811" spans="1:9" ht="15">
      <c r="A10811" s="190"/>
      <c r="I10811" s="192"/>
    </row>
    <row r="10812" spans="1:9" ht="15">
      <c r="A10812" s="190"/>
      <c r="I10812" s="192"/>
    </row>
    <row r="10813" spans="1:9" ht="15">
      <c r="A10813" s="190"/>
      <c r="I10813" s="192"/>
    </row>
    <row r="10814" spans="1:9" ht="15">
      <c r="A10814" s="190"/>
      <c r="I10814" s="192"/>
    </row>
    <row r="10815" spans="1:9" ht="15">
      <c r="A10815" s="190"/>
      <c r="I10815" s="192"/>
    </row>
    <row r="10816" spans="1:9" ht="15">
      <c r="A10816" s="190"/>
      <c r="I10816" s="192"/>
    </row>
    <row r="10817" spans="1:9" ht="15">
      <c r="A10817" s="190"/>
      <c r="I10817" s="192"/>
    </row>
    <row r="10818" spans="1:9" ht="15">
      <c r="A10818" s="190"/>
      <c r="I10818" s="192"/>
    </row>
    <row r="10819" spans="1:9" ht="15">
      <c r="A10819" s="190"/>
      <c r="I10819" s="192"/>
    </row>
    <row r="10820" spans="1:9" ht="15">
      <c r="A10820" s="190"/>
      <c r="I10820" s="192"/>
    </row>
    <row r="10821" spans="1:9" ht="15">
      <c r="A10821" s="190"/>
      <c r="I10821" s="192"/>
    </row>
    <row r="10822" spans="1:9" ht="15">
      <c r="A10822" s="190"/>
      <c r="I10822" s="192"/>
    </row>
    <row r="10823" spans="1:9" ht="15">
      <c r="A10823" s="190"/>
      <c r="I10823" s="192"/>
    </row>
    <row r="10824" spans="1:9" ht="15">
      <c r="A10824" s="190"/>
      <c r="I10824" s="192"/>
    </row>
    <row r="10825" spans="1:9" ht="15">
      <c r="A10825" s="190"/>
      <c r="I10825" s="192"/>
    </row>
    <row r="10826" spans="1:9" ht="15">
      <c r="A10826" s="190"/>
      <c r="I10826" s="192"/>
    </row>
    <row r="10827" spans="1:9" ht="15">
      <c r="A10827" s="190"/>
      <c r="I10827" s="192"/>
    </row>
    <row r="10828" spans="1:9" ht="15">
      <c r="A10828" s="190"/>
      <c r="I10828" s="192"/>
    </row>
    <row r="10829" spans="1:9" ht="15">
      <c r="A10829" s="190"/>
      <c r="I10829" s="192"/>
    </row>
    <row r="10830" spans="1:9" ht="15">
      <c r="A10830" s="190"/>
      <c r="I10830" s="192"/>
    </row>
    <row r="10831" spans="1:9" ht="15">
      <c r="A10831" s="190"/>
      <c r="I10831" s="192"/>
    </row>
    <row r="10832" spans="1:9" ht="15">
      <c r="A10832" s="190"/>
      <c r="I10832" s="192"/>
    </row>
    <row r="10833" spans="1:9" ht="15">
      <c r="A10833" s="190"/>
      <c r="I10833" s="192"/>
    </row>
    <row r="10834" spans="1:9" ht="15">
      <c r="A10834" s="190"/>
      <c r="I10834" s="192"/>
    </row>
    <row r="10835" spans="1:9" ht="15">
      <c r="A10835" s="190"/>
      <c r="I10835" s="192"/>
    </row>
    <row r="10836" spans="1:9" ht="15">
      <c r="A10836" s="190"/>
      <c r="I10836" s="192"/>
    </row>
    <row r="10837" spans="1:9" ht="15">
      <c r="A10837" s="190"/>
      <c r="I10837" s="192"/>
    </row>
    <row r="10838" spans="1:9" ht="15">
      <c r="A10838" s="190"/>
      <c r="I10838" s="192"/>
    </row>
    <row r="10839" spans="1:9" ht="15">
      <c r="A10839" s="190"/>
      <c r="I10839" s="192"/>
    </row>
    <row r="10840" spans="1:9" ht="15">
      <c r="A10840" s="190"/>
      <c r="I10840" s="192"/>
    </row>
    <row r="10841" spans="1:9" ht="15">
      <c r="A10841" s="190"/>
      <c r="I10841" s="192"/>
    </row>
    <row r="10842" spans="1:9" ht="15">
      <c r="A10842" s="190"/>
      <c r="I10842" s="192"/>
    </row>
    <row r="10843" spans="1:9" ht="15">
      <c r="A10843" s="190"/>
      <c r="I10843" s="192"/>
    </row>
    <row r="10844" spans="1:9" ht="15">
      <c r="A10844" s="190"/>
      <c r="I10844" s="192"/>
    </row>
    <row r="10845" spans="1:9" ht="15">
      <c r="A10845" s="190"/>
      <c r="I10845" s="192"/>
    </row>
    <row r="10846" spans="1:9" ht="15">
      <c r="A10846" s="190"/>
      <c r="I10846" s="192"/>
    </row>
    <row r="10847" spans="1:9" ht="15">
      <c r="A10847" s="190"/>
      <c r="I10847" s="192"/>
    </row>
    <row r="10848" spans="1:9" ht="15">
      <c r="A10848" s="190"/>
      <c r="I10848" s="192"/>
    </row>
    <row r="10849" spans="1:9" ht="15">
      <c r="A10849" s="190"/>
      <c r="I10849" s="192"/>
    </row>
    <row r="10850" spans="1:9" ht="15">
      <c r="A10850" s="190"/>
      <c r="I10850" s="192"/>
    </row>
    <row r="10851" spans="1:9" ht="15">
      <c r="A10851" s="190"/>
      <c r="I10851" s="192"/>
    </row>
    <row r="10852" spans="1:9" ht="15">
      <c r="A10852" s="190"/>
      <c r="I10852" s="192"/>
    </row>
    <row r="10853" spans="1:9" ht="15">
      <c r="A10853" s="190"/>
      <c r="I10853" s="192"/>
    </row>
    <row r="10854" spans="1:9" ht="15">
      <c r="A10854" s="190"/>
      <c r="I10854" s="192"/>
    </row>
    <row r="10855" spans="1:9" ht="15">
      <c r="A10855" s="190"/>
      <c r="I10855" s="192"/>
    </row>
    <row r="10856" spans="1:9" ht="15">
      <c r="A10856" s="190"/>
      <c r="I10856" s="192"/>
    </row>
    <row r="10857" spans="1:9" ht="15">
      <c r="A10857" s="190"/>
      <c r="I10857" s="192"/>
    </row>
    <row r="10858" spans="1:9" ht="15">
      <c r="A10858" s="190"/>
      <c r="I10858" s="192"/>
    </row>
    <row r="10859" spans="1:9" ht="15">
      <c r="A10859" s="190"/>
      <c r="I10859" s="192"/>
    </row>
    <row r="10860" spans="1:9" ht="15">
      <c r="A10860" s="190"/>
      <c r="I10860" s="192"/>
    </row>
    <row r="10861" spans="1:9" ht="15">
      <c r="A10861" s="190"/>
      <c r="I10861" s="192"/>
    </row>
    <row r="10862" spans="1:9" ht="15">
      <c r="A10862" s="190"/>
      <c r="I10862" s="192"/>
    </row>
    <row r="10863" spans="1:9" ht="15">
      <c r="A10863" s="190"/>
      <c r="I10863" s="192"/>
    </row>
    <row r="10864" spans="1:9" ht="15">
      <c r="A10864" s="190"/>
      <c r="I10864" s="192"/>
    </row>
    <row r="10865" spans="1:9" ht="15">
      <c r="A10865" s="190"/>
      <c r="I10865" s="192"/>
    </row>
    <row r="10866" spans="1:9" ht="15">
      <c r="A10866" s="190"/>
      <c r="I10866" s="192"/>
    </row>
    <row r="10867" spans="1:9" ht="15">
      <c r="A10867" s="190"/>
      <c r="I10867" s="192"/>
    </row>
    <row r="10868" spans="1:9" ht="15">
      <c r="A10868" s="190"/>
      <c r="I10868" s="192"/>
    </row>
    <row r="10869" spans="1:9" ht="15">
      <c r="A10869" s="190"/>
      <c r="I10869" s="192"/>
    </row>
    <row r="10870" spans="1:9" ht="15">
      <c r="A10870" s="190"/>
      <c r="I10870" s="192"/>
    </row>
    <row r="10871" spans="1:9" ht="15">
      <c r="A10871" s="190"/>
      <c r="I10871" s="192"/>
    </row>
    <row r="10872" spans="1:9" ht="15">
      <c r="A10872" s="190"/>
      <c r="I10872" s="192"/>
    </row>
    <row r="10873" spans="1:9" ht="15">
      <c r="A10873" s="190"/>
      <c r="I10873" s="192"/>
    </row>
    <row r="10874" spans="1:9" ht="15">
      <c r="A10874" s="190"/>
      <c r="I10874" s="192"/>
    </row>
    <row r="10875" spans="1:9" ht="15">
      <c r="A10875" s="190"/>
      <c r="I10875" s="192"/>
    </row>
    <row r="10876" spans="1:9" ht="15">
      <c r="A10876" s="190"/>
      <c r="I10876" s="192"/>
    </row>
    <row r="10877" spans="1:9" ht="15">
      <c r="A10877" s="190"/>
      <c r="I10877" s="192"/>
    </row>
    <row r="10878" spans="1:9" ht="15">
      <c r="A10878" s="190"/>
      <c r="I10878" s="192"/>
    </row>
    <row r="10879" spans="1:9" ht="15">
      <c r="A10879" s="190"/>
      <c r="I10879" s="192"/>
    </row>
    <row r="10880" spans="1:9" ht="15">
      <c r="A10880" s="190"/>
      <c r="I10880" s="192"/>
    </row>
    <row r="10881" spans="1:9" ht="15">
      <c r="A10881" s="190"/>
      <c r="I10881" s="192"/>
    </row>
    <row r="10882" spans="1:9" ht="15">
      <c r="A10882" s="190"/>
      <c r="I10882" s="192"/>
    </row>
    <row r="10883" spans="1:9" ht="15">
      <c r="A10883" s="190"/>
      <c r="I10883" s="192"/>
    </row>
    <row r="10884" spans="1:9" ht="15">
      <c r="A10884" s="190"/>
      <c r="I10884" s="192"/>
    </row>
    <row r="10885" spans="1:9" ht="15">
      <c r="A10885" s="190"/>
      <c r="I10885" s="192"/>
    </row>
    <row r="10886" spans="1:9" ht="15">
      <c r="A10886" s="190"/>
      <c r="I10886" s="192"/>
    </row>
    <row r="10887" spans="1:9" ht="15">
      <c r="A10887" s="190"/>
      <c r="I10887" s="192"/>
    </row>
    <row r="10888" spans="1:9" ht="15">
      <c r="A10888" s="190"/>
      <c r="I10888" s="192"/>
    </row>
    <row r="10889" spans="1:9" ht="15">
      <c r="A10889" s="190"/>
      <c r="I10889" s="192"/>
    </row>
    <row r="10890" spans="1:9" ht="15">
      <c r="A10890" s="190"/>
      <c r="I10890" s="192"/>
    </row>
    <row r="10891" spans="1:9" ht="15">
      <c r="A10891" s="190"/>
      <c r="I10891" s="192"/>
    </row>
    <row r="10892" spans="1:9" ht="15">
      <c r="A10892" s="190"/>
      <c r="I10892" s="192"/>
    </row>
    <row r="10893" spans="1:9" ht="15">
      <c r="A10893" s="190"/>
      <c r="I10893" s="192"/>
    </row>
    <row r="10894" spans="1:9" ht="15">
      <c r="A10894" s="190"/>
      <c r="I10894" s="192"/>
    </row>
    <row r="10895" spans="1:9" ht="15">
      <c r="A10895" s="190"/>
      <c r="I10895" s="192"/>
    </row>
    <row r="10896" spans="1:9" ht="15">
      <c r="A10896" s="190"/>
      <c r="I10896" s="192"/>
    </row>
    <row r="10897" spans="1:9" ht="15">
      <c r="A10897" s="190"/>
      <c r="I10897" s="192"/>
    </row>
    <row r="10898" spans="1:9" ht="15">
      <c r="A10898" s="190"/>
      <c r="I10898" s="192"/>
    </row>
    <row r="10899" spans="1:9" ht="15">
      <c r="A10899" s="190"/>
      <c r="I10899" s="192"/>
    </row>
    <row r="10900" spans="1:9" ht="15">
      <c r="A10900" s="190"/>
      <c r="I10900" s="192"/>
    </row>
    <row r="10901" spans="1:9" ht="15">
      <c r="A10901" s="190"/>
      <c r="I10901" s="192"/>
    </row>
    <row r="10902" spans="1:9" ht="15">
      <c r="A10902" s="190"/>
      <c r="I10902" s="192"/>
    </row>
    <row r="10903" spans="1:9" ht="15">
      <c r="A10903" s="190"/>
      <c r="I10903" s="192"/>
    </row>
    <row r="10904" spans="1:9" ht="15">
      <c r="A10904" s="190"/>
      <c r="I10904" s="192"/>
    </row>
    <row r="10905" spans="1:9" ht="15">
      <c r="A10905" s="190"/>
      <c r="I10905" s="192"/>
    </row>
    <row r="10906" spans="1:9" ht="15">
      <c r="A10906" s="190"/>
      <c r="I10906" s="192"/>
    </row>
    <row r="10907" spans="1:9" ht="15">
      <c r="A10907" s="190"/>
      <c r="I10907" s="192"/>
    </row>
    <row r="10908" spans="1:9" ht="15">
      <c r="A10908" s="190"/>
      <c r="I10908" s="192"/>
    </row>
    <row r="10909" spans="1:9" ht="15">
      <c r="A10909" s="190"/>
      <c r="I10909" s="192"/>
    </row>
    <row r="10910" spans="1:9" ht="15">
      <c r="A10910" s="190"/>
      <c r="I10910" s="192"/>
    </row>
    <row r="10911" spans="1:9" ht="15">
      <c r="A10911" s="190"/>
      <c r="I10911" s="192"/>
    </row>
    <row r="10912" spans="1:9" ht="15">
      <c r="A10912" s="190"/>
      <c r="I10912" s="192"/>
    </row>
    <row r="10913" spans="1:9" ht="15">
      <c r="A10913" s="190"/>
      <c r="I10913" s="192"/>
    </row>
    <row r="10914" spans="1:9" ht="15">
      <c r="A10914" s="190"/>
      <c r="I10914" s="192"/>
    </row>
    <row r="10915" spans="1:9" ht="15">
      <c r="A10915" s="190"/>
      <c r="I10915" s="192"/>
    </row>
    <row r="10916" spans="1:9" ht="15">
      <c r="A10916" s="190"/>
      <c r="I10916" s="192"/>
    </row>
    <row r="10917" spans="1:9" ht="15">
      <c r="A10917" s="190"/>
      <c r="I10917" s="192"/>
    </row>
    <row r="10918" spans="1:9" ht="15">
      <c r="A10918" s="190"/>
      <c r="I10918" s="192"/>
    </row>
    <row r="10919" spans="1:9" ht="15">
      <c r="A10919" s="190"/>
      <c r="I10919" s="192"/>
    </row>
    <row r="10920" spans="1:9" ht="15">
      <c r="A10920" s="190"/>
      <c r="I10920" s="192"/>
    </row>
    <row r="10921" spans="1:9" ht="15">
      <c r="A10921" s="190"/>
      <c r="I10921" s="192"/>
    </row>
    <row r="10922" spans="1:9" ht="15">
      <c r="A10922" s="190"/>
      <c r="I10922" s="192"/>
    </row>
    <row r="10923" spans="1:9" ht="15">
      <c r="A10923" s="190"/>
      <c r="I10923" s="192"/>
    </row>
    <row r="10924" spans="1:9" ht="15">
      <c r="A10924" s="190"/>
      <c r="I10924" s="192"/>
    </row>
    <row r="10925" spans="1:9" ht="15">
      <c r="A10925" s="190"/>
      <c r="I10925" s="192"/>
    </row>
    <row r="10926" spans="1:9" ht="15">
      <c r="A10926" s="190"/>
      <c r="I10926" s="192"/>
    </row>
    <row r="10927" spans="1:9" ht="15">
      <c r="A10927" s="190"/>
      <c r="I10927" s="192"/>
    </row>
    <row r="10928" spans="1:9" ht="15">
      <c r="A10928" s="190"/>
      <c r="I10928" s="192"/>
    </row>
    <row r="10929" spans="1:9" ht="15">
      <c r="A10929" s="190"/>
      <c r="I10929" s="192"/>
    </row>
    <row r="10930" spans="1:9" ht="15">
      <c r="A10930" s="190"/>
      <c r="I10930" s="192"/>
    </row>
    <row r="10931" spans="1:9" ht="15">
      <c r="A10931" s="190"/>
      <c r="I10931" s="192"/>
    </row>
    <row r="10932" spans="1:9" ht="15">
      <c r="A10932" s="190"/>
      <c r="I10932" s="192"/>
    </row>
    <row r="10933" spans="1:9" ht="15">
      <c r="A10933" s="190"/>
      <c r="I10933" s="192"/>
    </row>
    <row r="10934" spans="1:9" ht="15">
      <c r="A10934" s="190"/>
      <c r="I10934" s="192"/>
    </row>
    <row r="10935" spans="1:9" ht="15">
      <c r="A10935" s="190"/>
      <c r="I10935" s="192"/>
    </row>
    <row r="10936" spans="1:9" ht="15">
      <c r="A10936" s="190"/>
      <c r="I10936" s="192"/>
    </row>
    <row r="10937" spans="1:9" ht="15">
      <c r="A10937" s="190"/>
      <c r="I10937" s="192"/>
    </row>
    <row r="10938" spans="1:9" ht="15">
      <c r="A10938" s="190"/>
      <c r="I10938" s="192"/>
    </row>
    <row r="10939" spans="1:9" ht="15">
      <c r="A10939" s="190"/>
      <c r="I10939" s="192"/>
    </row>
    <row r="10940" spans="1:9" ht="15">
      <c r="A10940" s="190"/>
      <c r="I10940" s="192"/>
    </row>
    <row r="10941" spans="1:9" ht="15">
      <c r="A10941" s="190"/>
      <c r="I10941" s="192"/>
    </row>
    <row r="10942" spans="1:9" ht="15">
      <c r="A10942" s="190"/>
      <c r="I10942" s="192"/>
    </row>
    <row r="10943" spans="1:9" ht="15">
      <c r="A10943" s="190"/>
      <c r="I10943" s="192"/>
    </row>
    <row r="10944" spans="1:9" ht="15">
      <c r="A10944" s="190"/>
      <c r="I10944" s="192"/>
    </row>
    <row r="10945" spans="1:9" ht="15">
      <c r="A10945" s="190"/>
      <c r="I10945" s="192"/>
    </row>
    <row r="10946" spans="1:9" ht="15">
      <c r="A10946" s="190"/>
      <c r="I10946" s="192"/>
    </row>
    <row r="10947" spans="1:9" ht="15">
      <c r="A10947" s="190"/>
      <c r="I10947" s="192"/>
    </row>
    <row r="10948" spans="1:9" ht="15">
      <c r="A10948" s="190"/>
      <c r="I10948" s="192"/>
    </row>
    <row r="10949" spans="1:9" ht="15">
      <c r="A10949" s="190"/>
      <c r="I10949" s="192"/>
    </row>
    <row r="10950" spans="1:9" ht="15">
      <c r="A10950" s="190"/>
      <c r="I10950" s="192"/>
    </row>
    <row r="10951" spans="1:9" ht="15">
      <c r="A10951" s="190"/>
      <c r="I10951" s="192"/>
    </row>
    <row r="10952" spans="1:9" ht="15">
      <c r="A10952" s="190"/>
      <c r="I10952" s="192"/>
    </row>
    <row r="10953" spans="1:9" ht="15">
      <c r="A10953" s="190"/>
      <c r="I10953" s="192"/>
    </row>
    <row r="10954" spans="1:9" ht="15">
      <c r="A10954" s="190"/>
      <c r="I10954" s="192"/>
    </row>
    <row r="10955" spans="1:9" ht="15">
      <c r="A10955" s="190"/>
      <c r="I10955" s="192"/>
    </row>
    <row r="10956" spans="1:9" ht="15">
      <c r="A10956" s="190"/>
      <c r="I10956" s="192"/>
    </row>
    <row r="10957" spans="1:9" ht="15">
      <c r="A10957" s="190"/>
      <c r="I10957" s="192"/>
    </row>
    <row r="10958" spans="1:9" ht="15">
      <c r="A10958" s="190"/>
      <c r="I10958" s="192"/>
    </row>
    <row r="10959" spans="1:9" ht="15">
      <c r="A10959" s="190"/>
      <c r="I10959" s="192"/>
    </row>
    <row r="10960" spans="1:9" ht="15">
      <c r="A10960" s="190"/>
      <c r="I10960" s="192"/>
    </row>
    <row r="10961" spans="1:9" ht="15">
      <c r="A10961" s="190"/>
      <c r="I10961" s="192"/>
    </row>
    <row r="10962" spans="1:9" ht="15">
      <c r="A10962" s="190"/>
      <c r="I10962" s="192"/>
    </row>
    <row r="10963" spans="1:9" ht="15">
      <c r="A10963" s="190"/>
      <c r="I10963" s="192"/>
    </row>
    <row r="10964" spans="1:9" ht="15">
      <c r="A10964" s="190"/>
      <c r="I10964" s="192"/>
    </row>
    <row r="10965" spans="1:9" ht="15">
      <c r="A10965" s="190"/>
      <c r="I10965" s="192"/>
    </row>
    <row r="10966" spans="1:9" ht="15">
      <c r="A10966" s="190"/>
      <c r="I10966" s="192"/>
    </row>
    <row r="10967" spans="1:9" ht="15">
      <c r="A10967" s="190"/>
      <c r="I10967" s="192"/>
    </row>
    <row r="10968" spans="1:9" ht="15">
      <c r="A10968" s="190"/>
      <c r="I10968" s="192"/>
    </row>
    <row r="10969" spans="1:9" ht="15">
      <c r="A10969" s="190"/>
      <c r="I10969" s="192"/>
    </row>
    <row r="10970" spans="1:9" ht="15">
      <c r="A10970" s="190"/>
      <c r="I10970" s="192"/>
    </row>
    <row r="10971" spans="1:9" ht="15">
      <c r="A10971" s="190"/>
      <c r="I10971" s="192"/>
    </row>
    <row r="10972" spans="1:9" ht="15">
      <c r="A10972" s="190"/>
      <c r="I10972" s="192"/>
    </row>
    <row r="10973" spans="1:9" ht="15">
      <c r="A10973" s="190"/>
      <c r="I10973" s="192"/>
    </row>
    <row r="10974" spans="1:9" ht="15">
      <c r="A10974" s="190"/>
      <c r="I10974" s="192"/>
    </row>
    <row r="10975" spans="1:9" ht="15">
      <c r="A10975" s="190"/>
      <c r="I10975" s="192"/>
    </row>
    <row r="10976" spans="1:9" ht="15">
      <c r="A10976" s="190"/>
      <c r="I10976" s="192"/>
    </row>
    <row r="10977" spans="1:9" ht="15">
      <c r="A10977" s="190"/>
      <c r="I10977" s="192"/>
    </row>
    <row r="10978" spans="1:9" ht="15">
      <c r="A10978" s="190"/>
      <c r="I10978" s="192"/>
    </row>
    <row r="10979" spans="1:9" ht="15">
      <c r="A10979" s="190"/>
      <c r="I10979" s="192"/>
    </row>
    <row r="10980" spans="1:9" ht="15">
      <c r="A10980" s="190"/>
      <c r="I10980" s="192"/>
    </row>
    <row r="10981" spans="1:9" ht="15">
      <c r="A10981" s="190"/>
      <c r="I10981" s="192"/>
    </row>
    <row r="10982" spans="1:9" ht="15">
      <c r="A10982" s="190"/>
      <c r="I10982" s="192"/>
    </row>
    <row r="10983" spans="1:9" ht="15">
      <c r="A10983" s="190"/>
      <c r="I10983" s="192"/>
    </row>
    <row r="10984" spans="1:9" ht="15">
      <c r="A10984" s="190"/>
      <c r="I10984" s="192"/>
    </row>
    <row r="10985" spans="1:9" ht="15">
      <c r="A10985" s="190"/>
      <c r="I10985" s="192"/>
    </row>
    <row r="10986" spans="1:9" ht="15">
      <c r="A10986" s="190"/>
      <c r="I10986" s="192"/>
    </row>
    <row r="10987" spans="1:9" ht="15">
      <c r="A10987" s="190"/>
      <c r="I10987" s="192"/>
    </row>
    <row r="10988" spans="1:9" ht="15">
      <c r="A10988" s="190"/>
      <c r="I10988" s="192"/>
    </row>
    <row r="10989" spans="1:9" ht="15">
      <c r="A10989" s="190"/>
      <c r="I10989" s="192"/>
    </row>
    <row r="10990" spans="1:9" ht="15">
      <c r="A10990" s="190"/>
      <c r="I10990" s="192"/>
    </row>
    <row r="10991" spans="1:9" ht="15">
      <c r="A10991" s="190"/>
      <c r="I10991" s="192"/>
    </row>
    <row r="10992" spans="1:9" ht="15">
      <c r="A10992" s="190"/>
      <c r="I10992" s="192"/>
    </row>
    <row r="10993" spans="1:9" ht="15">
      <c r="A10993" s="190"/>
      <c r="I10993" s="192"/>
    </row>
    <row r="10994" spans="1:9" ht="15">
      <c r="A10994" s="190"/>
      <c r="I10994" s="192"/>
    </row>
    <row r="10995" spans="1:9" ht="15">
      <c r="A10995" s="190"/>
      <c r="I10995" s="192"/>
    </row>
    <row r="10996" spans="1:9" ht="15">
      <c r="A10996" s="190"/>
      <c r="I10996" s="192"/>
    </row>
    <row r="10997" spans="1:9" ht="15">
      <c r="A10997" s="190"/>
      <c r="I10997" s="192"/>
    </row>
    <row r="10998" spans="1:9" ht="15">
      <c r="A10998" s="190"/>
      <c r="I10998" s="192"/>
    </row>
    <row r="10999" spans="1:9" ht="15">
      <c r="A10999" s="190"/>
      <c r="I10999" s="192"/>
    </row>
    <row r="11000" spans="1:9" ht="15">
      <c r="A11000" s="190"/>
      <c r="I11000" s="192"/>
    </row>
    <row r="11001" spans="1:9" ht="15">
      <c r="A11001" s="190"/>
      <c r="I11001" s="192"/>
    </row>
    <row r="11002" spans="1:9" ht="15">
      <c r="A11002" s="190"/>
      <c r="I11002" s="192"/>
    </row>
    <row r="11003" spans="1:9" ht="15">
      <c r="A11003" s="190"/>
      <c r="I11003" s="192"/>
    </row>
    <row r="11004" spans="1:9" ht="15">
      <c r="A11004" s="190"/>
      <c r="I11004" s="192"/>
    </row>
    <row r="11005" spans="1:9" ht="15">
      <c r="A11005" s="190"/>
      <c r="I11005" s="192"/>
    </row>
    <row r="11006" spans="1:9" ht="15">
      <c r="A11006" s="190"/>
      <c r="I11006" s="192"/>
    </row>
    <row r="11007" spans="1:9" ht="15">
      <c r="A11007" s="190"/>
      <c r="I11007" s="192"/>
    </row>
    <row r="11008" spans="1:9" ht="15">
      <c r="A11008" s="190"/>
      <c r="I11008" s="192"/>
    </row>
    <row r="11009" spans="1:9" ht="15">
      <c r="A11009" s="190"/>
      <c r="I11009" s="192"/>
    </row>
    <row r="11010" spans="1:9" ht="15">
      <c r="A11010" s="190"/>
      <c r="I11010" s="192"/>
    </row>
    <row r="11011" spans="1:9" ht="15">
      <c r="A11011" s="190"/>
      <c r="I11011" s="192"/>
    </row>
    <row r="11012" spans="1:9" ht="15">
      <c r="A11012" s="190"/>
      <c r="I11012" s="192"/>
    </row>
    <row r="11013" spans="1:9" ht="15">
      <c r="A11013" s="190"/>
      <c r="I11013" s="192"/>
    </row>
    <row r="11014" spans="1:9" ht="15">
      <c r="A11014" s="190"/>
      <c r="I11014" s="192"/>
    </row>
    <row r="11015" spans="1:9" ht="15">
      <c r="A11015" s="190"/>
      <c r="I11015" s="192"/>
    </row>
    <row r="11016" spans="1:9" ht="15">
      <c r="A11016" s="190"/>
      <c r="I11016" s="192"/>
    </row>
    <row r="11017" spans="1:9" ht="15">
      <c r="A11017" s="190"/>
      <c r="I11017" s="192"/>
    </row>
    <row r="11018" spans="1:9" ht="15">
      <c r="A11018" s="190"/>
      <c r="I11018" s="192"/>
    </row>
    <row r="11019" spans="1:9" ht="15">
      <c r="A11019" s="190"/>
      <c r="I11019" s="192"/>
    </row>
    <row r="11020" spans="1:9" ht="15">
      <c r="A11020" s="190"/>
      <c r="I11020" s="192"/>
    </row>
    <row r="11021" spans="1:9" ht="15">
      <c r="A11021" s="190"/>
      <c r="I11021" s="192"/>
    </row>
    <row r="11022" spans="1:9" ht="15">
      <c r="A11022" s="190"/>
      <c r="I11022" s="192"/>
    </row>
    <row r="11023" spans="1:9" ht="15">
      <c r="A11023" s="190"/>
      <c r="I11023" s="192"/>
    </row>
    <row r="11024" spans="1:9" ht="15">
      <c r="A11024" s="190"/>
      <c r="I11024" s="192"/>
    </row>
    <row r="11025" spans="1:9" ht="15">
      <c r="A11025" s="190"/>
      <c r="I11025" s="192"/>
    </row>
    <row r="11026" spans="1:9" ht="15">
      <c r="A11026" s="190"/>
      <c r="I11026" s="192"/>
    </row>
    <row r="11027" spans="1:9" ht="15">
      <c r="A11027" s="190"/>
      <c r="I11027" s="192"/>
    </row>
    <row r="11028" spans="1:9" ht="15">
      <c r="A11028" s="190"/>
      <c r="I11028" s="192"/>
    </row>
    <row r="11029" spans="1:9" ht="15">
      <c r="A11029" s="190"/>
      <c r="I11029" s="192"/>
    </row>
    <row r="11030" spans="1:9" ht="15">
      <c r="A11030" s="190"/>
      <c r="I11030" s="192"/>
    </row>
    <row r="11031" spans="1:9" ht="15">
      <c r="A11031" s="190"/>
      <c r="I11031" s="192"/>
    </row>
    <row r="11032" spans="1:9" ht="15">
      <c r="A11032" s="190"/>
      <c r="I11032" s="192"/>
    </row>
    <row r="11033" spans="1:9" ht="15">
      <c r="A11033" s="190"/>
      <c r="I11033" s="192"/>
    </row>
    <row r="11034" spans="1:9" ht="15">
      <c r="A11034" s="190"/>
      <c r="I11034" s="192"/>
    </row>
    <row r="11035" spans="1:9" ht="15">
      <c r="A11035" s="190"/>
      <c r="I11035" s="192"/>
    </row>
    <row r="11036" spans="1:9" ht="15">
      <c r="A11036" s="190"/>
      <c r="I11036" s="192"/>
    </row>
    <row r="11037" spans="1:9" ht="15">
      <c r="A11037" s="190"/>
      <c r="I11037" s="192"/>
    </row>
    <row r="11038" spans="1:9" ht="15">
      <c r="A11038" s="190"/>
      <c r="I11038" s="192"/>
    </row>
    <row r="11039" spans="1:9" ht="15">
      <c r="A11039" s="190"/>
      <c r="I11039" s="192"/>
    </row>
    <row r="11040" spans="1:9" ht="15">
      <c r="A11040" s="190"/>
      <c r="I11040" s="192"/>
    </row>
    <row r="11041" spans="1:9" ht="15">
      <c r="A11041" s="190"/>
      <c r="I11041" s="192"/>
    </row>
    <row r="11042" spans="1:9" ht="15">
      <c r="A11042" s="190"/>
      <c r="I11042" s="192"/>
    </row>
    <row r="11043" spans="1:9" ht="15">
      <c r="A11043" s="190"/>
      <c r="I11043" s="192"/>
    </row>
    <row r="11044" spans="1:9" ht="15">
      <c r="A11044" s="190"/>
      <c r="I11044" s="192"/>
    </row>
    <row r="11045" spans="1:9" ht="15">
      <c r="A11045" s="190"/>
      <c r="I11045" s="192"/>
    </row>
    <row r="11046" spans="1:9" ht="15">
      <c r="A11046" s="190"/>
      <c r="I11046" s="192"/>
    </row>
    <row r="11047" spans="1:9" ht="15">
      <c r="A11047" s="190"/>
      <c r="I11047" s="192"/>
    </row>
    <row r="11048" spans="1:9" ht="15">
      <c r="A11048" s="190"/>
      <c r="I11048" s="192"/>
    </row>
    <row r="11049" spans="1:9" ht="15">
      <c r="A11049" s="190"/>
      <c r="I11049" s="192"/>
    </row>
    <row r="11050" spans="1:9" ht="15">
      <c r="A11050" s="190"/>
      <c r="I11050" s="192"/>
    </row>
    <row r="11051" spans="1:9" ht="15">
      <c r="A11051" s="190"/>
      <c r="I11051" s="192"/>
    </row>
    <row r="11052" spans="1:9" ht="15">
      <c r="A11052" s="190"/>
      <c r="I11052" s="192"/>
    </row>
    <row r="11053" spans="1:9" ht="15">
      <c r="A11053" s="190"/>
      <c r="I11053" s="192"/>
    </row>
    <row r="11054" spans="1:9" ht="15">
      <c r="A11054" s="190"/>
      <c r="I11054" s="192"/>
    </row>
    <row r="11055" spans="1:9" ht="15">
      <c r="A11055" s="190"/>
      <c r="I11055" s="192"/>
    </row>
    <row r="11056" spans="1:9" ht="15">
      <c r="A11056" s="190"/>
      <c r="I11056" s="192"/>
    </row>
    <row r="11057" spans="1:9" ht="15">
      <c r="A11057" s="190"/>
      <c r="I11057" s="192"/>
    </row>
    <row r="11058" spans="1:9" ht="15">
      <c r="A11058" s="190"/>
      <c r="I11058" s="192"/>
    </row>
    <row r="11059" spans="1:9" ht="15">
      <c r="A11059" s="190"/>
      <c r="I11059" s="192"/>
    </row>
    <row r="11060" spans="1:9" ht="15">
      <c r="A11060" s="190"/>
      <c r="I11060" s="192"/>
    </row>
    <row r="11061" spans="1:9" ht="15">
      <c r="A11061" s="190"/>
      <c r="I11061" s="192"/>
    </row>
    <row r="11062" spans="1:9" ht="15">
      <c r="A11062" s="190"/>
      <c r="I11062" s="192"/>
    </row>
    <row r="11063" spans="1:9" ht="15">
      <c r="A11063" s="190"/>
      <c r="I11063" s="192"/>
    </row>
    <row r="11064" spans="1:9" ht="15">
      <c r="A11064" s="190"/>
      <c r="I11064" s="192"/>
    </row>
    <row r="11065" spans="1:9" ht="15">
      <c r="A11065" s="190"/>
      <c r="I11065" s="192"/>
    </row>
    <row r="11066" spans="1:9" ht="15">
      <c r="A11066" s="190"/>
      <c r="I11066" s="192"/>
    </row>
    <row r="11067" spans="1:9" ht="15">
      <c r="A11067" s="190"/>
      <c r="I11067" s="192"/>
    </row>
    <row r="11068" spans="1:9" ht="15">
      <c r="A11068" s="190"/>
      <c r="I11068" s="192"/>
    </row>
    <row r="11069" spans="1:9" ht="15">
      <c r="A11069" s="190"/>
      <c r="I11069" s="192"/>
    </row>
    <row r="11070" spans="1:9" ht="15">
      <c r="A11070" s="190"/>
      <c r="I11070" s="192"/>
    </row>
    <row r="11071" spans="1:9" ht="15">
      <c r="A11071" s="190"/>
      <c r="I11071" s="192"/>
    </row>
    <row r="11072" spans="1:9" ht="15">
      <c r="A11072" s="190"/>
      <c r="I11072" s="192"/>
    </row>
    <row r="11073" spans="1:9" ht="15">
      <c r="A11073" s="190"/>
      <c r="I11073" s="192"/>
    </row>
    <row r="11074" spans="1:9" ht="15">
      <c r="A11074" s="190"/>
      <c r="I11074" s="192"/>
    </row>
    <row r="11075" spans="1:9" ht="15">
      <c r="A11075" s="190"/>
      <c r="I11075" s="192"/>
    </row>
    <row r="11076" spans="1:9" ht="15">
      <c r="A11076" s="190"/>
      <c r="I11076" s="192"/>
    </row>
    <row r="11077" spans="1:9" ht="15">
      <c r="A11077" s="190"/>
      <c r="I11077" s="192"/>
    </row>
    <row r="11078" spans="1:9" ht="15">
      <c r="A11078" s="190"/>
      <c r="I11078" s="192"/>
    </row>
    <row r="11079" spans="1:9" ht="15">
      <c r="A11079" s="190"/>
      <c r="I11079" s="192"/>
    </row>
    <row r="11080" spans="1:9" ht="15">
      <c r="A11080" s="190"/>
      <c r="I11080" s="192"/>
    </row>
    <row r="11081" spans="1:9" ht="15">
      <c r="A11081" s="190"/>
      <c r="I11081" s="192"/>
    </row>
    <row r="11082" spans="1:9" ht="15">
      <c r="A11082" s="190"/>
      <c r="I11082" s="192"/>
    </row>
    <row r="11083" spans="1:9" ht="15">
      <c r="A11083" s="190"/>
      <c r="I11083" s="192"/>
    </row>
    <row r="11084" spans="1:9" ht="15">
      <c r="A11084" s="190"/>
      <c r="I11084" s="192"/>
    </row>
    <row r="11085" spans="1:9" ht="15">
      <c r="A11085" s="190"/>
      <c r="I11085" s="192"/>
    </row>
    <row r="11086" spans="1:9" ht="15">
      <c r="A11086" s="190"/>
      <c r="I11086" s="192"/>
    </row>
    <row r="11087" spans="1:9" ht="15">
      <c r="A11087" s="190"/>
      <c r="I11087" s="192"/>
    </row>
    <row r="11088" spans="1:9" ht="15">
      <c r="A11088" s="190"/>
      <c r="I11088" s="192"/>
    </row>
    <row r="11089" spans="1:9" ht="15">
      <c r="A11089" s="190"/>
      <c r="I11089" s="192"/>
    </row>
    <row r="11090" spans="1:9" ht="15">
      <c r="A11090" s="190"/>
      <c r="I11090" s="192"/>
    </row>
    <row r="11091" spans="1:9" ht="15">
      <c r="A11091" s="190"/>
      <c r="I11091" s="192"/>
    </row>
    <row r="11092" spans="1:9" ht="15">
      <c r="A11092" s="190"/>
      <c r="I11092" s="192"/>
    </row>
    <row r="11093" spans="1:9" ht="15">
      <c r="A11093" s="190"/>
      <c r="I11093" s="192"/>
    </row>
    <row r="11094" spans="1:9" ht="15">
      <c r="A11094" s="190"/>
      <c r="I11094" s="192"/>
    </row>
    <row r="11095" spans="1:9" ht="15">
      <c r="A11095" s="190"/>
      <c r="I11095" s="192"/>
    </row>
    <row r="11096" spans="1:9" ht="15">
      <c r="A11096" s="190"/>
      <c r="I11096" s="192"/>
    </row>
    <row r="11097" spans="1:9" ht="15">
      <c r="A11097" s="190"/>
      <c r="I11097" s="192"/>
    </row>
    <row r="11098" spans="1:9" ht="15">
      <c r="A11098" s="190"/>
      <c r="I11098" s="192"/>
    </row>
    <row r="11099" spans="1:9" ht="15">
      <c r="A11099" s="190"/>
      <c r="I11099" s="192"/>
    </row>
    <row r="11100" spans="1:9" ht="15">
      <c r="A11100" s="190"/>
      <c r="I11100" s="192"/>
    </row>
    <row r="11101" spans="1:9" ht="15">
      <c r="A11101" s="190"/>
      <c r="I11101" s="192"/>
    </row>
    <row r="11102" spans="1:9" ht="15">
      <c r="A11102" s="190"/>
      <c r="I11102" s="192"/>
    </row>
    <row r="11103" spans="1:9" ht="15">
      <c r="A11103" s="190"/>
      <c r="I11103" s="192"/>
    </row>
    <row r="11104" spans="1:9" ht="15">
      <c r="A11104" s="190"/>
      <c r="I11104" s="192"/>
    </row>
    <row r="11105" spans="1:9" ht="15">
      <c r="A11105" s="190"/>
      <c r="I11105" s="192"/>
    </row>
    <row r="11106" spans="1:9" ht="15">
      <c r="A11106" s="190"/>
      <c r="I11106" s="192"/>
    </row>
    <row r="11107" spans="1:9" ht="15">
      <c r="A11107" s="190"/>
      <c r="I11107" s="192"/>
    </row>
    <row r="11108" spans="1:9" ht="15">
      <c r="A11108" s="190"/>
      <c r="I11108" s="192"/>
    </row>
    <row r="11109" spans="1:9" ht="15">
      <c r="A11109" s="190"/>
      <c r="I11109" s="192"/>
    </row>
    <row r="11110" spans="1:9" ht="15">
      <c r="A11110" s="190"/>
      <c r="I11110" s="192"/>
    </row>
    <row r="11111" spans="1:9" ht="15">
      <c r="A11111" s="190"/>
      <c r="I11111" s="192"/>
    </row>
    <row r="11112" spans="1:9" ht="15">
      <c r="A11112" s="190"/>
      <c r="I11112" s="192"/>
    </row>
    <row r="11113" spans="1:9" ht="15">
      <c r="A11113" s="190"/>
      <c r="I11113" s="192"/>
    </row>
    <row r="11114" spans="1:9" ht="15">
      <c r="A11114" s="190"/>
      <c r="I11114" s="192"/>
    </row>
    <row r="11115" spans="1:9" ht="15">
      <c r="A11115" s="190"/>
      <c r="I11115" s="192"/>
    </row>
    <row r="11116" spans="1:9" ht="15">
      <c r="A11116" s="190"/>
      <c r="I11116" s="192"/>
    </row>
    <row r="11117" spans="1:9" ht="15">
      <c r="A11117" s="190"/>
      <c r="I11117" s="192"/>
    </row>
    <row r="11118" spans="1:9" ht="15">
      <c r="A11118" s="190"/>
      <c r="I11118" s="192"/>
    </row>
    <row r="11119" spans="1:9" ht="15">
      <c r="A11119" s="190"/>
      <c r="I11119" s="192"/>
    </row>
    <row r="11120" spans="1:9" ht="15">
      <c r="A11120" s="190"/>
      <c r="I11120" s="192"/>
    </row>
    <row r="11121" spans="1:9" ht="15">
      <c r="A11121" s="190"/>
      <c r="I11121" s="192"/>
    </row>
    <row r="11122" spans="1:9" ht="15">
      <c r="A11122" s="190"/>
      <c r="I11122" s="192"/>
    </row>
    <row r="11123" spans="1:9" ht="15">
      <c r="A11123" s="190"/>
      <c r="I11123" s="192"/>
    </row>
    <row r="11124" spans="1:9" ht="15">
      <c r="A11124" s="190"/>
      <c r="I11124" s="192"/>
    </row>
    <row r="11125" spans="1:9" ht="15">
      <c r="A11125" s="190"/>
      <c r="I11125" s="192"/>
    </row>
    <row r="11126" spans="1:9" ht="15">
      <c r="A11126" s="190"/>
      <c r="I11126" s="192"/>
    </row>
    <row r="11127" spans="1:9" ht="15">
      <c r="A11127" s="190"/>
      <c r="I11127" s="192"/>
    </row>
    <row r="11128" spans="1:9" ht="15">
      <c r="A11128" s="190"/>
      <c r="I11128" s="192"/>
    </row>
    <row r="11129" spans="1:9" ht="15">
      <c r="A11129" s="190"/>
      <c r="I11129" s="192"/>
    </row>
    <row r="11130" spans="1:9" ht="15">
      <c r="A11130" s="190"/>
      <c r="I11130" s="192"/>
    </row>
    <row r="11131" spans="1:9" ht="15">
      <c r="A11131" s="190"/>
      <c r="I11131" s="192"/>
    </row>
    <row r="11132" spans="1:9" ht="15">
      <c r="A11132" s="190"/>
      <c r="I11132" s="192"/>
    </row>
    <row r="11133" spans="1:9" ht="15">
      <c r="A11133" s="190"/>
      <c r="I11133" s="192"/>
    </row>
    <row r="11134" spans="1:9" ht="15">
      <c r="A11134" s="190"/>
      <c r="I11134" s="192"/>
    </row>
    <row r="11135" spans="1:9" ht="15">
      <c r="A11135" s="190"/>
      <c r="I11135" s="192"/>
    </row>
    <row r="11136" spans="1:9" ht="15">
      <c r="A11136" s="190"/>
      <c r="I11136" s="192"/>
    </row>
    <row r="11137" spans="1:9" ht="15">
      <c r="A11137" s="190"/>
      <c r="I11137" s="192"/>
    </row>
    <row r="11138" spans="1:9" ht="15">
      <c r="A11138" s="190"/>
      <c r="I11138" s="192"/>
    </row>
    <row r="11139" spans="1:9" ht="15">
      <c r="A11139" s="190"/>
      <c r="I11139" s="192"/>
    </row>
    <row r="11140" spans="1:9" ht="15">
      <c r="A11140" s="190"/>
      <c r="I11140" s="192"/>
    </row>
    <row r="11141" spans="1:9" ht="15">
      <c r="A11141" s="190"/>
      <c r="I11141" s="192"/>
    </row>
    <row r="11142" spans="1:9" ht="15">
      <c r="A11142" s="190"/>
      <c r="I11142" s="192"/>
    </row>
    <row r="11143" spans="1:9" ht="15">
      <c r="A11143" s="190"/>
      <c r="I11143" s="192"/>
    </row>
    <row r="11144" spans="1:9" ht="15">
      <c r="A11144" s="190"/>
      <c r="I11144" s="192"/>
    </row>
    <row r="11145" spans="1:9" ht="15">
      <c r="A11145" s="190"/>
      <c r="I11145" s="192"/>
    </row>
    <row r="11146" spans="1:9" ht="15">
      <c r="A11146" s="190"/>
      <c r="I11146" s="192"/>
    </row>
    <row r="11147" spans="1:9" ht="15">
      <c r="A11147" s="190"/>
      <c r="I11147" s="192"/>
    </row>
    <row r="11148" spans="1:9" ht="15">
      <c r="A11148" s="190"/>
      <c r="I11148" s="192"/>
    </row>
    <row r="11149" spans="1:9" ht="15">
      <c r="A11149" s="190"/>
      <c r="I11149" s="192"/>
    </row>
    <row r="11150" spans="1:9" ht="15">
      <c r="A11150" s="190"/>
      <c r="I11150" s="192"/>
    </row>
    <row r="11151" spans="1:9" ht="15">
      <c r="A11151" s="190"/>
      <c r="I11151" s="192"/>
    </row>
    <row r="11152" spans="1:9" ht="15">
      <c r="A11152" s="190"/>
      <c r="I11152" s="192"/>
    </row>
    <row r="11153" spans="1:9" ht="15">
      <c r="A11153" s="190"/>
      <c r="I11153" s="192"/>
    </row>
    <row r="11154" spans="1:9" ht="15">
      <c r="A11154" s="190"/>
      <c r="I11154" s="192"/>
    </row>
    <row r="11155" spans="1:9" ht="15">
      <c r="A11155" s="190"/>
      <c r="I11155" s="192"/>
    </row>
    <row r="11156" spans="1:9" ht="15">
      <c r="A11156" s="190"/>
      <c r="I11156" s="192"/>
    </row>
    <row r="11157" spans="1:9" ht="15">
      <c r="A11157" s="190"/>
      <c r="I11157" s="192"/>
    </row>
    <row r="11158" spans="1:9" ht="15">
      <c r="A11158" s="190"/>
      <c r="I11158" s="192"/>
    </row>
    <row r="11159" spans="1:9" ht="15">
      <c r="A11159" s="190"/>
      <c r="I11159" s="192"/>
    </row>
    <row r="11160" spans="1:9" ht="15">
      <c r="A11160" s="190"/>
      <c r="I11160" s="192"/>
    </row>
    <row r="11161" spans="1:9" ht="15">
      <c r="A11161" s="190"/>
      <c r="I11161" s="192"/>
    </row>
    <row r="11162" spans="1:9" ht="15">
      <c r="A11162" s="190"/>
      <c r="I11162" s="192"/>
    </row>
    <row r="11163" spans="1:9" ht="15">
      <c r="A11163" s="190"/>
      <c r="I11163" s="192"/>
    </row>
    <row r="11164" spans="1:9" ht="15">
      <c r="A11164" s="190"/>
      <c r="I11164" s="192"/>
    </row>
    <row r="11165" spans="1:9" ht="15">
      <c r="A11165" s="190"/>
      <c r="I11165" s="192"/>
    </row>
    <row r="11166" spans="1:9" ht="15">
      <c r="A11166" s="190"/>
      <c r="I11166" s="192"/>
    </row>
    <row r="11167" spans="1:9" ht="15">
      <c r="A11167" s="190"/>
      <c r="I11167" s="192"/>
    </row>
    <row r="11168" spans="1:9" ht="15">
      <c r="A11168" s="190"/>
      <c r="I11168" s="192"/>
    </row>
    <row r="11169" spans="1:9" ht="15">
      <c r="A11169" s="190"/>
      <c r="I11169" s="192"/>
    </row>
    <row r="11170" spans="1:9" ht="15">
      <c r="A11170" s="190"/>
      <c r="I11170" s="192"/>
    </row>
    <row r="11171" spans="1:9" ht="15">
      <c r="A11171" s="190"/>
      <c r="I11171" s="192"/>
    </row>
    <row r="11172" spans="1:9" ht="15">
      <c r="A11172" s="190"/>
      <c r="I11172" s="192"/>
    </row>
    <row r="11173" spans="1:9" ht="15">
      <c r="A11173" s="190"/>
      <c r="I11173" s="192"/>
    </row>
    <row r="11174" spans="1:9" ht="15">
      <c r="A11174" s="190"/>
      <c r="I11174" s="192"/>
    </row>
    <row r="11175" spans="1:9" ht="15">
      <c r="A11175" s="190"/>
      <c r="I11175" s="192"/>
    </row>
    <row r="11176" spans="1:9" ht="15">
      <c r="A11176" s="190"/>
      <c r="I11176" s="192"/>
    </row>
    <row r="11177" spans="1:9" ht="15">
      <c r="A11177" s="190"/>
      <c r="I11177" s="192"/>
    </row>
    <row r="11178" spans="1:9" ht="15">
      <c r="A11178" s="190"/>
      <c r="I11178" s="192"/>
    </row>
    <row r="11179" spans="1:9" ht="15">
      <c r="A11179" s="190"/>
      <c r="I11179" s="192"/>
    </row>
    <row r="11180" spans="1:9" ht="15">
      <c r="A11180" s="190"/>
      <c r="I11180" s="192"/>
    </row>
    <row r="11181" spans="1:9" ht="15">
      <c r="A11181" s="190"/>
      <c r="I11181" s="192"/>
    </row>
    <row r="11182" spans="1:9" ht="15">
      <c r="A11182" s="190"/>
      <c r="I11182" s="192"/>
    </row>
    <row r="11183" spans="1:9" ht="15">
      <c r="A11183" s="190"/>
      <c r="I11183" s="192"/>
    </row>
    <row r="11184" spans="1:9" ht="15">
      <c r="A11184" s="190"/>
      <c r="I11184" s="192"/>
    </row>
    <row r="11185" spans="1:9" ht="15">
      <c r="A11185" s="190"/>
      <c r="I11185" s="192"/>
    </row>
    <row r="11186" spans="1:9" ht="15">
      <c r="A11186" s="190"/>
      <c r="I11186" s="192"/>
    </row>
    <row r="11187" spans="1:9" ht="15">
      <c r="A11187" s="190"/>
      <c r="I11187" s="192"/>
    </row>
    <row r="11188" spans="1:9" ht="15">
      <c r="A11188" s="190"/>
      <c r="I11188" s="192"/>
    </row>
    <row r="11189" spans="1:9" ht="15">
      <c r="A11189" s="190"/>
      <c r="I11189" s="192"/>
    </row>
    <row r="11190" spans="1:9" ht="15">
      <c r="A11190" s="190"/>
      <c r="I11190" s="192"/>
    </row>
    <row r="11191" spans="1:9" ht="15">
      <c r="A11191" s="190"/>
      <c r="I11191" s="192"/>
    </row>
    <row r="11192" spans="1:9" ht="15">
      <c r="A11192" s="190"/>
      <c r="I11192" s="192"/>
    </row>
    <row r="11193" spans="1:9" ht="15">
      <c r="A11193" s="190"/>
      <c r="I11193" s="192"/>
    </row>
    <row r="11194" spans="1:9" ht="15">
      <c r="A11194" s="190"/>
      <c r="I11194" s="192"/>
    </row>
    <row r="11195" spans="1:9" ht="15">
      <c r="A11195" s="190"/>
      <c r="I11195" s="192"/>
    </row>
    <row r="11196" spans="1:9" ht="15">
      <c r="A11196" s="190"/>
      <c r="I11196" s="192"/>
    </row>
    <row r="11197" spans="1:9" ht="15">
      <c r="A11197" s="190"/>
      <c r="I11197" s="192"/>
    </row>
    <row r="11198" spans="1:9" ht="15">
      <c r="A11198" s="190"/>
      <c r="I11198" s="192"/>
    </row>
    <row r="11199" spans="1:9" ht="15">
      <c r="A11199" s="190"/>
      <c r="I11199" s="192"/>
    </row>
    <row r="11200" spans="1:9" ht="15">
      <c r="A11200" s="190"/>
      <c r="I11200" s="192"/>
    </row>
    <row r="11201" spans="1:9" ht="15">
      <c r="A11201" s="190"/>
      <c r="I11201" s="192"/>
    </row>
    <row r="11202" spans="1:9" ht="15">
      <c r="A11202" s="190"/>
      <c r="I11202" s="192"/>
    </row>
    <row r="11203" spans="1:9" ht="15">
      <c r="A11203" s="190"/>
      <c r="I11203" s="192"/>
    </row>
    <row r="11204" spans="1:9" ht="15">
      <c r="A11204" s="190"/>
      <c r="I11204" s="192"/>
    </row>
    <row r="11205" spans="1:9" ht="15">
      <c r="A11205" s="190"/>
      <c r="I11205" s="192"/>
    </row>
    <row r="11206" spans="1:9" ht="15">
      <c r="A11206" s="190"/>
      <c r="I11206" s="192"/>
    </row>
    <row r="11207" spans="1:9" ht="15">
      <c r="A11207" s="190"/>
      <c r="I11207" s="192"/>
    </row>
    <row r="11208" spans="1:9" ht="15">
      <c r="A11208" s="190"/>
      <c r="I11208" s="192"/>
    </row>
    <row r="11209" spans="1:9" ht="15">
      <c r="A11209" s="190"/>
      <c r="I11209" s="192"/>
    </row>
    <row r="11210" spans="1:9" ht="15">
      <c r="A11210" s="190"/>
      <c r="I11210" s="192"/>
    </row>
    <row r="11211" spans="1:9" ht="15">
      <c r="A11211" s="190"/>
      <c r="I11211" s="192"/>
    </row>
    <row r="11212" spans="1:9" ht="15">
      <c r="A11212" s="190"/>
      <c r="I11212" s="192"/>
    </row>
    <row r="11213" spans="1:9" ht="15">
      <c r="A11213" s="190"/>
      <c r="I11213" s="192"/>
    </row>
    <row r="11214" spans="1:9" ht="15">
      <c r="A11214" s="190"/>
      <c r="I11214" s="192"/>
    </row>
    <row r="11215" spans="1:9" ht="15">
      <c r="A11215" s="190"/>
      <c r="I11215" s="192"/>
    </row>
    <row r="11216" spans="1:9" ht="15">
      <c r="A11216" s="190"/>
      <c r="I11216" s="192"/>
    </row>
    <row r="11217" spans="1:9" ht="15">
      <c r="A11217" s="190"/>
      <c r="I11217" s="192"/>
    </row>
    <row r="11218" spans="1:9" ht="15">
      <c r="A11218" s="190"/>
      <c r="I11218" s="192"/>
    </row>
    <row r="11219" spans="1:9" ht="15">
      <c r="A11219" s="190"/>
      <c r="I11219" s="192"/>
    </row>
    <row r="11220" spans="1:9" ht="15">
      <c r="A11220" s="190"/>
      <c r="I11220" s="192"/>
    </row>
    <row r="11221" spans="1:9" ht="15">
      <c r="A11221" s="190"/>
      <c r="I11221" s="192"/>
    </row>
    <row r="11222" spans="1:9" ht="15">
      <c r="A11222" s="190"/>
      <c r="I11222" s="192"/>
    </row>
    <row r="11223" spans="1:9" ht="15">
      <c r="A11223" s="190"/>
      <c r="I11223" s="192"/>
    </row>
    <row r="11224" spans="1:9" ht="15">
      <c r="A11224" s="190"/>
      <c r="I11224" s="192"/>
    </row>
    <row r="11225" spans="1:9" ht="15">
      <c r="A11225" s="190"/>
      <c r="I11225" s="192"/>
    </row>
    <row r="11226" spans="1:9" ht="15">
      <c r="A11226" s="190"/>
      <c r="I11226" s="192"/>
    </row>
    <row r="11227" spans="1:9" ht="15">
      <c r="A11227" s="190"/>
      <c r="I11227" s="192"/>
    </row>
    <row r="11228" spans="1:9" ht="15">
      <c r="A11228" s="190"/>
      <c r="I11228" s="192"/>
    </row>
    <row r="11229" spans="1:9" ht="15">
      <c r="A11229" s="190"/>
      <c r="I11229" s="192"/>
    </row>
    <row r="11230" spans="1:9" ht="15">
      <c r="A11230" s="190"/>
      <c r="I11230" s="192"/>
    </row>
    <row r="11231" spans="1:9" ht="15">
      <c r="A11231" s="190"/>
      <c r="I11231" s="192"/>
    </row>
    <row r="11232" spans="1:9" ht="15">
      <c r="A11232" s="190"/>
      <c r="I11232" s="192"/>
    </row>
    <row r="11233" spans="1:9" ht="15">
      <c r="A11233" s="190"/>
      <c r="I11233" s="192"/>
    </row>
    <row r="11234" spans="1:9" ht="15">
      <c r="A11234" s="190"/>
      <c r="I11234" s="192"/>
    </row>
    <row r="11235" spans="1:9" ht="15">
      <c r="A11235" s="190"/>
      <c r="I11235" s="192"/>
    </row>
    <row r="11236" spans="1:9" ht="15">
      <c r="A11236" s="190"/>
      <c r="I11236" s="192"/>
    </row>
    <row r="11237" spans="1:9" ht="15">
      <c r="A11237" s="190"/>
      <c r="I11237" s="192"/>
    </row>
    <row r="11238" spans="1:9" ht="15">
      <c r="A11238" s="190"/>
      <c r="I11238" s="192"/>
    </row>
    <row r="11239" spans="1:9" ht="15">
      <c r="A11239" s="190"/>
      <c r="I11239" s="192"/>
    </row>
    <row r="11240" spans="1:9" ht="15">
      <c r="A11240" s="190"/>
      <c r="I11240" s="192"/>
    </row>
    <row r="11241" spans="1:9" ht="15">
      <c r="A11241" s="190"/>
      <c r="I11241" s="192"/>
    </row>
    <row r="11242" spans="1:9" ht="15">
      <c r="A11242" s="190"/>
      <c r="I11242" s="192"/>
    </row>
    <row r="11243" spans="1:9" ht="15">
      <c r="A11243" s="190"/>
      <c r="I11243" s="192"/>
    </row>
    <row r="11244" spans="1:9" ht="15">
      <c r="A11244" s="190"/>
      <c r="I11244" s="192"/>
    </row>
    <row r="11245" spans="1:9" ht="15">
      <c r="A11245" s="190"/>
      <c r="I11245" s="192"/>
    </row>
    <row r="11246" spans="1:9" ht="15">
      <c r="A11246" s="190"/>
      <c r="I11246" s="192"/>
    </row>
    <row r="11247" spans="1:9" ht="15">
      <c r="A11247" s="190"/>
      <c r="I11247" s="192"/>
    </row>
    <row r="11248" spans="1:9" ht="15">
      <c r="A11248" s="190"/>
      <c r="I11248" s="192"/>
    </row>
    <row r="11249" spans="1:9" ht="15">
      <c r="A11249" s="190"/>
      <c r="I11249" s="192"/>
    </row>
    <row r="11250" spans="1:9" ht="15">
      <c r="A11250" s="190"/>
      <c r="I11250" s="192"/>
    </row>
    <row r="11251" spans="1:9" ht="15">
      <c r="A11251" s="190"/>
      <c r="I11251" s="192"/>
    </row>
    <row r="11252" spans="1:9" ht="15">
      <c r="A11252" s="190"/>
      <c r="I11252" s="192"/>
    </row>
    <row r="11253" spans="1:9" ht="15">
      <c r="A11253" s="190"/>
      <c r="I11253" s="192"/>
    </row>
    <row r="11254" spans="1:9" ht="15">
      <c r="A11254" s="190"/>
      <c r="I11254" s="192"/>
    </row>
    <row r="11255" spans="1:9" ht="15">
      <c r="A11255" s="190"/>
      <c r="I11255" s="192"/>
    </row>
    <row r="11256" spans="1:9" ht="15">
      <c r="A11256" s="190"/>
      <c r="I11256" s="192"/>
    </row>
    <row r="11257" spans="1:9" ht="15">
      <c r="A11257" s="190"/>
      <c r="I11257" s="192"/>
    </row>
    <row r="11258" spans="1:9" ht="15">
      <c r="A11258" s="190"/>
      <c r="I11258" s="192"/>
    </row>
    <row r="11259" spans="1:9" ht="15">
      <c r="A11259" s="190"/>
      <c r="I11259" s="192"/>
    </row>
    <row r="11260" spans="1:9" ht="15">
      <c r="A11260" s="190"/>
      <c r="I11260" s="192"/>
    </row>
    <row r="11261" spans="1:9" ht="15">
      <c r="A11261" s="190"/>
      <c r="I11261" s="192"/>
    </row>
    <row r="11262" spans="1:9" ht="15">
      <c r="A11262" s="190"/>
      <c r="I11262" s="192"/>
    </row>
    <row r="11263" spans="1:9" ht="15">
      <c r="A11263" s="190"/>
      <c r="I11263" s="192"/>
    </row>
    <row r="11264" spans="1:9" ht="15">
      <c r="A11264" s="190"/>
      <c r="I11264" s="192"/>
    </row>
    <row r="11265" spans="1:9" ht="15">
      <c r="A11265" s="190"/>
      <c r="I11265" s="192"/>
    </row>
    <row r="11266" spans="1:9" ht="15">
      <c r="A11266" s="190"/>
      <c r="I11266" s="192"/>
    </row>
    <row r="11267" spans="1:9" ht="15">
      <c r="A11267" s="190"/>
      <c r="I11267" s="192"/>
    </row>
    <row r="11268" spans="1:9" ht="15">
      <c r="A11268" s="190"/>
      <c r="I11268" s="192"/>
    </row>
    <row r="11269" spans="1:9" ht="15">
      <c r="A11269" s="190"/>
      <c r="I11269" s="192"/>
    </row>
    <row r="11270" spans="1:9" ht="15">
      <c r="A11270" s="190"/>
      <c r="I11270" s="192"/>
    </row>
    <row r="11271" spans="1:9" ht="15">
      <c r="A11271" s="190"/>
      <c r="I11271" s="192"/>
    </row>
    <row r="11272" spans="1:9" ht="15">
      <c r="A11272" s="190"/>
      <c r="I11272" s="192"/>
    </row>
    <row r="11273" spans="1:9" ht="15">
      <c r="A11273" s="190"/>
      <c r="I11273" s="192"/>
    </row>
    <row r="11274" spans="1:9" ht="15">
      <c r="A11274" s="190"/>
      <c r="I11274" s="192"/>
    </row>
    <row r="11275" spans="1:9" ht="15">
      <c r="A11275" s="190"/>
      <c r="I11275" s="192"/>
    </row>
    <row r="11276" spans="1:9" ht="15">
      <c r="A11276" s="190"/>
      <c r="I11276" s="192"/>
    </row>
    <row r="11277" spans="1:9" ht="15">
      <c r="A11277" s="190"/>
      <c r="I11277" s="192"/>
    </row>
    <row r="11278" spans="1:9" ht="15">
      <c r="A11278" s="190"/>
      <c r="I11278" s="192"/>
    </row>
    <row r="11279" spans="1:9" ht="15">
      <c r="A11279" s="190"/>
      <c r="I11279" s="192"/>
    </row>
    <row r="11280" spans="1:9" ht="15">
      <c r="A11280" s="190"/>
      <c r="I11280" s="192"/>
    </row>
    <row r="11281" spans="1:9" ht="15">
      <c r="A11281" s="190"/>
      <c r="I11281" s="192"/>
    </row>
    <row r="11282" spans="1:9" ht="15">
      <c r="A11282" s="190"/>
      <c r="I11282" s="192"/>
    </row>
    <row r="11283" spans="1:9" ht="15">
      <c r="A11283" s="190"/>
      <c r="I11283" s="192"/>
    </row>
    <row r="11284" spans="1:9" ht="15">
      <c r="A11284" s="190"/>
      <c r="I11284" s="192"/>
    </row>
    <row r="11285" spans="1:9" ht="15">
      <c r="A11285" s="190"/>
      <c r="I11285" s="192"/>
    </row>
    <row r="11286" spans="1:9" ht="15">
      <c r="A11286" s="190"/>
      <c r="I11286" s="192"/>
    </row>
    <row r="11287" spans="1:9" ht="15">
      <c r="A11287" s="190"/>
      <c r="I11287" s="192"/>
    </row>
    <row r="11288" spans="1:9" ht="15">
      <c r="A11288" s="190"/>
      <c r="I11288" s="192"/>
    </row>
    <row r="11289" spans="1:9" ht="15">
      <c r="A11289" s="190"/>
      <c r="I11289" s="192"/>
    </row>
    <row r="11290" spans="1:9" ht="15">
      <c r="A11290" s="190"/>
      <c r="I11290" s="192"/>
    </row>
    <row r="11291" spans="1:9" ht="15">
      <c r="A11291" s="190"/>
      <c r="I11291" s="192"/>
    </row>
    <row r="11292" spans="1:9" ht="15">
      <c r="A11292" s="190"/>
      <c r="I11292" s="192"/>
    </row>
    <row r="11293" spans="1:9" ht="15">
      <c r="A11293" s="190"/>
      <c r="I11293" s="192"/>
    </row>
    <row r="11294" spans="1:9" ht="15">
      <c r="A11294" s="190"/>
      <c r="I11294" s="192"/>
    </row>
    <row r="11295" spans="1:9" ht="15">
      <c r="A11295" s="190"/>
      <c r="I11295" s="192"/>
    </row>
    <row r="11296" spans="1:9" ht="15">
      <c r="A11296" s="190"/>
      <c r="I11296" s="192"/>
    </row>
    <row r="11297" spans="1:9" ht="15">
      <c r="A11297" s="190"/>
      <c r="I11297" s="192"/>
    </row>
    <row r="11298" spans="1:9" ht="15">
      <c r="A11298" s="190"/>
      <c r="I11298" s="192"/>
    </row>
    <row r="11299" spans="1:9" ht="15">
      <c r="A11299" s="190"/>
      <c r="I11299" s="192"/>
    </row>
    <row r="11300" spans="1:9" ht="15">
      <c r="A11300" s="190"/>
      <c r="I11300" s="192"/>
    </row>
    <row r="11301" spans="1:9" ht="15">
      <c r="A11301" s="190"/>
      <c r="I11301" s="192"/>
    </row>
    <row r="11302" spans="1:9" ht="15">
      <c r="A11302" s="190"/>
      <c r="I11302" s="192"/>
    </row>
    <row r="11303" spans="1:9" ht="15">
      <c r="A11303" s="190"/>
      <c r="I11303" s="192"/>
    </row>
    <row r="11304" spans="1:9" ht="15">
      <c r="A11304" s="190"/>
      <c r="I11304" s="192"/>
    </row>
    <row r="11305" spans="1:9" ht="15">
      <c r="A11305" s="190"/>
      <c r="I11305" s="192"/>
    </row>
    <row r="11306" spans="1:9" ht="15">
      <c r="A11306" s="190"/>
      <c r="I11306" s="192"/>
    </row>
    <row r="11307" spans="1:9" ht="15">
      <c r="A11307" s="190"/>
      <c r="I11307" s="192"/>
    </row>
    <row r="11308" spans="1:9" ht="15">
      <c r="A11308" s="190"/>
      <c r="I11308" s="192"/>
    </row>
    <row r="11309" spans="1:9" ht="15">
      <c r="A11309" s="190"/>
      <c r="I11309" s="192"/>
    </row>
    <row r="11310" spans="1:9" ht="15">
      <c r="A11310" s="190"/>
      <c r="I11310" s="192"/>
    </row>
    <row r="11311" spans="1:9" ht="15">
      <c r="A11311" s="190"/>
      <c r="I11311" s="192"/>
    </row>
    <row r="11312" spans="1:9" ht="15">
      <c r="A11312" s="190"/>
      <c r="I11312" s="192"/>
    </row>
    <row r="11313" spans="1:9" ht="15">
      <c r="A11313" s="190"/>
      <c r="I11313" s="192"/>
    </row>
    <row r="11314" spans="1:9" ht="15">
      <c r="A11314" s="190"/>
      <c r="I11314" s="192"/>
    </row>
    <row r="11315" spans="1:9" ht="15">
      <c r="A11315" s="190"/>
      <c r="I11315" s="192"/>
    </row>
    <row r="11316" spans="1:9" ht="15">
      <c r="A11316" s="190"/>
      <c r="I11316" s="192"/>
    </row>
    <row r="11317" spans="1:9" ht="15">
      <c r="A11317" s="190"/>
      <c r="I11317" s="192"/>
    </row>
    <row r="11318" spans="1:9" ht="15">
      <c r="A11318" s="190"/>
      <c r="I11318" s="192"/>
    </row>
    <row r="11319" spans="1:9" ht="15">
      <c r="A11319" s="190"/>
      <c r="I11319" s="192"/>
    </row>
    <row r="11320" spans="1:9" ht="15">
      <c r="A11320" s="190"/>
      <c r="I11320" s="192"/>
    </row>
    <row r="11321" spans="1:9" ht="15">
      <c r="A11321" s="190"/>
      <c r="I11321" s="192"/>
    </row>
    <row r="11322" spans="1:9" ht="15">
      <c r="A11322" s="190"/>
      <c r="I11322" s="192"/>
    </row>
    <row r="11323" spans="1:9" ht="15">
      <c r="A11323" s="190"/>
      <c r="I11323" s="192"/>
    </row>
    <row r="11324" spans="1:9" ht="15">
      <c r="A11324" s="190"/>
      <c r="I11324" s="192"/>
    </row>
    <row r="11325" spans="1:9" ht="15">
      <c r="A11325" s="190"/>
      <c r="I11325" s="192"/>
    </row>
    <row r="11326" spans="1:9" ht="15">
      <c r="A11326" s="190"/>
      <c r="I11326" s="192"/>
    </row>
    <row r="11327" spans="1:9" ht="15">
      <c r="A11327" s="190"/>
      <c r="I11327" s="192"/>
    </row>
    <row r="11328" spans="1:9" ht="15">
      <c r="A11328" s="190"/>
      <c r="I11328" s="192"/>
    </row>
    <row r="11329" spans="1:9" ht="15">
      <c r="A11329" s="190"/>
      <c r="I11329" s="192"/>
    </row>
    <row r="11330" spans="1:9" ht="15">
      <c r="A11330" s="190"/>
      <c r="I11330" s="192"/>
    </row>
    <row r="11331" spans="1:9" ht="15">
      <c r="A11331" s="190"/>
      <c r="I11331" s="192"/>
    </row>
    <row r="11332" spans="1:9" ht="15">
      <c r="A11332" s="190"/>
      <c r="I11332" s="192"/>
    </row>
    <row r="11333" spans="1:9" ht="15">
      <c r="A11333" s="190"/>
      <c r="I11333" s="192"/>
    </row>
    <row r="11334" spans="1:9" ht="15">
      <c r="A11334" s="190"/>
      <c r="I11334" s="192"/>
    </row>
    <row r="11335" spans="1:9" ht="15">
      <c r="A11335" s="190"/>
      <c r="I11335" s="192"/>
    </row>
    <row r="11336" spans="1:9" ht="15">
      <c r="A11336" s="190"/>
      <c r="I11336" s="192"/>
    </row>
    <row r="11337" spans="1:9" ht="15">
      <c r="A11337" s="190"/>
      <c r="I11337" s="192"/>
    </row>
    <row r="11338" spans="1:9" ht="15">
      <c r="A11338" s="190"/>
      <c r="I11338" s="192"/>
    </row>
    <row r="11339" spans="1:9" ht="15">
      <c r="A11339" s="190"/>
      <c r="I11339" s="192"/>
    </row>
    <row r="11340" spans="1:9" ht="15">
      <c r="A11340" s="190"/>
      <c r="I11340" s="192"/>
    </row>
    <row r="11341" spans="1:9" ht="15">
      <c r="A11341" s="190"/>
      <c r="I11341" s="192"/>
    </row>
    <row r="11342" spans="1:9" ht="15">
      <c r="A11342" s="190"/>
      <c r="I11342" s="192"/>
    </row>
    <row r="11343" spans="1:9" ht="15">
      <c r="A11343" s="190"/>
      <c r="I11343" s="192"/>
    </row>
    <row r="11344" spans="1:9" ht="15">
      <c r="A11344" s="190"/>
      <c r="I11344" s="192"/>
    </row>
    <row r="11345" spans="1:9" ht="15">
      <c r="A11345" s="190"/>
      <c r="I11345" s="192"/>
    </row>
    <row r="11346" spans="1:9" ht="15">
      <c r="A11346" s="190"/>
      <c r="I11346" s="192"/>
    </row>
    <row r="11347" spans="1:9" ht="15">
      <c r="A11347" s="190"/>
      <c r="I11347" s="192"/>
    </row>
    <row r="11348" spans="1:9" ht="15">
      <c r="A11348" s="190"/>
      <c r="I11348" s="192"/>
    </row>
    <row r="11349" spans="1:9" ht="15">
      <c r="A11349" s="190"/>
      <c r="I11349" s="192"/>
    </row>
    <row r="11350" spans="1:9" ht="15">
      <c r="A11350" s="190"/>
      <c r="I11350" s="192"/>
    </row>
    <row r="11351" spans="1:9" ht="15">
      <c r="A11351" s="190"/>
      <c r="I11351" s="192"/>
    </row>
    <row r="11352" spans="1:9" ht="15">
      <c r="A11352" s="190"/>
      <c r="I11352" s="192"/>
    </row>
    <row r="11353" spans="1:9" ht="15">
      <c r="A11353" s="190"/>
      <c r="I11353" s="192"/>
    </row>
    <row r="11354" spans="1:9" ht="15">
      <c r="A11354" s="190"/>
      <c r="I11354" s="192"/>
    </row>
    <row r="11355" spans="1:9" ht="15">
      <c r="A11355" s="190"/>
      <c r="I11355" s="192"/>
    </row>
    <row r="11356" spans="1:9" ht="15">
      <c r="A11356" s="190"/>
      <c r="I11356" s="192"/>
    </row>
    <row r="11357" spans="1:9" ht="15">
      <c r="A11357" s="190"/>
      <c r="I11357" s="192"/>
    </row>
    <row r="11358" spans="1:9" ht="15">
      <c r="A11358" s="190"/>
      <c r="I11358" s="192"/>
    </row>
    <row r="11359" spans="1:9" ht="15">
      <c r="A11359" s="190"/>
      <c r="I11359" s="192"/>
    </row>
    <row r="11360" spans="1:9" ht="15">
      <c r="A11360" s="190"/>
      <c r="I11360" s="192"/>
    </row>
    <row r="11361" spans="1:9" ht="15">
      <c r="A11361" s="190"/>
      <c r="I11361" s="192"/>
    </row>
    <row r="11362" spans="1:9" ht="15">
      <c r="A11362" s="190"/>
      <c r="I11362" s="192"/>
    </row>
    <row r="11363" spans="1:9" ht="15">
      <c r="A11363" s="190"/>
      <c r="I11363" s="192"/>
    </row>
    <row r="11364" spans="1:9" ht="15">
      <c r="A11364" s="190"/>
      <c r="I11364" s="192"/>
    </row>
    <row r="11365" spans="1:9" ht="15">
      <c r="A11365" s="190"/>
      <c r="I11365" s="192"/>
    </row>
    <row r="11366" spans="1:9" ht="15">
      <c r="A11366" s="190"/>
      <c r="I11366" s="192"/>
    </row>
    <row r="11367" spans="1:9" ht="15">
      <c r="A11367" s="190"/>
      <c r="I11367" s="192"/>
    </row>
    <row r="11368" spans="1:9" ht="15">
      <c r="A11368" s="190"/>
      <c r="I11368" s="192"/>
    </row>
    <row r="11369" spans="1:9" ht="15">
      <c r="A11369" s="190"/>
      <c r="I11369" s="192"/>
    </row>
    <row r="11370" spans="1:9" ht="15">
      <c r="A11370" s="190"/>
      <c r="I11370" s="192"/>
    </row>
    <row r="11371" spans="1:9" ht="15">
      <c r="A11371" s="190"/>
      <c r="I11371" s="192"/>
    </row>
    <row r="11372" spans="1:9" ht="15">
      <c r="A11372" s="190"/>
      <c r="I11372" s="192"/>
    </row>
    <row r="11373" spans="1:9" ht="15">
      <c r="A11373" s="190"/>
      <c r="I11373" s="192"/>
    </row>
    <row r="11374" spans="1:9" ht="15">
      <c r="A11374" s="190"/>
      <c r="I11374" s="192"/>
    </row>
    <row r="11375" spans="1:9" ht="15">
      <c r="A11375" s="190"/>
      <c r="I11375" s="192"/>
    </row>
    <row r="11376" spans="1:9" ht="15">
      <c r="A11376" s="190"/>
      <c r="I11376" s="192"/>
    </row>
    <row r="11377" spans="1:9" ht="15">
      <c r="A11377" s="190"/>
      <c r="I11377" s="192"/>
    </row>
    <row r="11378" spans="1:9" ht="15">
      <c r="A11378" s="190"/>
      <c r="I11378" s="192"/>
    </row>
    <row r="11379" spans="1:9" ht="15">
      <c r="A11379" s="190"/>
      <c r="I11379" s="192"/>
    </row>
    <row r="11380" spans="1:9" ht="15">
      <c r="A11380" s="190"/>
      <c r="I11380" s="192"/>
    </row>
    <row r="11381" spans="1:9" ht="15">
      <c r="A11381" s="190"/>
      <c r="I11381" s="192"/>
    </row>
    <row r="11382" spans="1:9" ht="15">
      <c r="A11382" s="190"/>
      <c r="I11382" s="192"/>
    </row>
    <row r="11383" spans="1:9" ht="15">
      <c r="A11383" s="190"/>
      <c r="I11383" s="192"/>
    </row>
    <row r="11384" spans="1:9" ht="15">
      <c r="A11384" s="190"/>
      <c r="I11384" s="192"/>
    </row>
    <row r="11385" spans="1:9" ht="15">
      <c r="A11385" s="190"/>
      <c r="I11385" s="192"/>
    </row>
    <row r="11386" spans="1:9" ht="15">
      <c r="A11386" s="190"/>
      <c r="I11386" s="192"/>
    </row>
    <row r="11387" spans="1:9" ht="15">
      <c r="A11387" s="190"/>
      <c r="I11387" s="192"/>
    </row>
    <row r="11388" spans="1:9" ht="15">
      <c r="A11388" s="190"/>
      <c r="I11388" s="192"/>
    </row>
    <row r="11389" spans="1:9" ht="15">
      <c r="A11389" s="190"/>
      <c r="I11389" s="192"/>
    </row>
    <row r="11390" spans="1:9" ht="15">
      <c r="A11390" s="190"/>
      <c r="I11390" s="192"/>
    </row>
    <row r="11391" spans="1:9" ht="15">
      <c r="A11391" s="190"/>
      <c r="I11391" s="192"/>
    </row>
    <row r="11392" spans="1:9" ht="15">
      <c r="A11392" s="190"/>
      <c r="I11392" s="192"/>
    </row>
    <row r="11393" spans="1:9" ht="15">
      <c r="A11393" s="190"/>
      <c r="I11393" s="192"/>
    </row>
    <row r="11394" spans="1:9" ht="15">
      <c r="A11394" s="190"/>
      <c r="I11394" s="192"/>
    </row>
    <row r="11395" spans="1:9" ht="15">
      <c r="A11395" s="190"/>
      <c r="I11395" s="192"/>
    </row>
    <row r="11396" spans="1:9" ht="15">
      <c r="A11396" s="190"/>
      <c r="I11396" s="192"/>
    </row>
    <row r="11397" spans="1:9" ht="15">
      <c r="A11397" s="190"/>
      <c r="I11397" s="192"/>
    </row>
    <row r="11398" spans="1:9" ht="15">
      <c r="A11398" s="190"/>
      <c r="I11398" s="192"/>
    </row>
    <row r="11399" spans="1:9" ht="15">
      <c r="A11399" s="190"/>
      <c r="I11399" s="192"/>
    </row>
    <row r="11400" spans="1:9" ht="15">
      <c r="A11400" s="190"/>
      <c r="I11400" s="192"/>
    </row>
    <row r="11401" spans="1:9" ht="15">
      <c r="A11401" s="190"/>
      <c r="I11401" s="192"/>
    </row>
    <row r="11402" spans="1:9" ht="15">
      <c r="A11402" s="190"/>
      <c r="I11402" s="192"/>
    </row>
    <row r="11403" spans="1:9" ht="15">
      <c r="A11403" s="190"/>
      <c r="I11403" s="192"/>
    </row>
    <row r="11404" spans="1:9" ht="15">
      <c r="A11404" s="190"/>
      <c r="I11404" s="192"/>
    </row>
    <row r="11405" spans="1:9" ht="15">
      <c r="A11405" s="190"/>
      <c r="I11405" s="192"/>
    </row>
    <row r="11406" spans="1:9" ht="15">
      <c r="A11406" s="190"/>
      <c r="I11406" s="192"/>
    </row>
    <row r="11407" spans="1:9" ht="15">
      <c r="A11407" s="190"/>
      <c r="I11407" s="192"/>
    </row>
    <row r="11408" spans="1:9" ht="15">
      <c r="A11408" s="190"/>
      <c r="I11408" s="192"/>
    </row>
    <row r="11409" spans="1:9" ht="15">
      <c r="A11409" s="190"/>
      <c r="I11409" s="192"/>
    </row>
    <row r="11410" spans="1:9" ht="15">
      <c r="A11410" s="190"/>
      <c r="I11410" s="192"/>
    </row>
    <row r="11411" spans="1:9" ht="15">
      <c r="A11411" s="190"/>
      <c r="I11411" s="192"/>
    </row>
    <row r="11412" spans="1:9" ht="15">
      <c r="A11412" s="190"/>
      <c r="I11412" s="192"/>
    </row>
    <row r="11413" spans="1:9" ht="15">
      <c r="A11413" s="190"/>
      <c r="I11413" s="192"/>
    </row>
    <row r="11414" spans="1:9" ht="15">
      <c r="A11414" s="190"/>
      <c r="I11414" s="192"/>
    </row>
    <row r="11415" spans="1:9" ht="15">
      <c r="A11415" s="190"/>
      <c r="I11415" s="192"/>
    </row>
    <row r="11416" spans="1:9" ht="15">
      <c r="A11416" s="190"/>
      <c r="I11416" s="192"/>
    </row>
    <row r="11417" spans="1:9" ht="15">
      <c r="A11417" s="190"/>
      <c r="I11417" s="192"/>
    </row>
    <row r="11418" spans="1:9" ht="15">
      <c r="A11418" s="190"/>
      <c r="I11418" s="192"/>
    </row>
    <row r="11419" spans="1:9" ht="15">
      <c r="A11419" s="190"/>
      <c r="I11419" s="192"/>
    </row>
    <row r="11420" spans="1:9" ht="15">
      <c r="A11420" s="190"/>
      <c r="I11420" s="192"/>
    </row>
    <row r="11421" spans="1:9" ht="15">
      <c r="A11421" s="190"/>
      <c r="I11421" s="192"/>
    </row>
    <row r="11422" spans="1:9" ht="15">
      <c r="A11422" s="190"/>
      <c r="I11422" s="192"/>
    </row>
    <row r="11423" spans="1:9" ht="15">
      <c r="A11423" s="190"/>
      <c r="I11423" s="192"/>
    </row>
    <row r="11424" spans="1:9" ht="15">
      <c r="A11424" s="190"/>
      <c r="I11424" s="192"/>
    </row>
    <row r="11425" spans="1:9" ht="15">
      <c r="A11425" s="190"/>
      <c r="I11425" s="192"/>
    </row>
    <row r="11426" spans="1:9" ht="15">
      <c r="A11426" s="190"/>
      <c r="I11426" s="192"/>
    </row>
    <row r="11427" spans="1:9" ht="15">
      <c r="A11427" s="190"/>
      <c r="I11427" s="192"/>
    </row>
    <row r="11428" spans="1:9" ht="15">
      <c r="A11428" s="190"/>
      <c r="I11428" s="192"/>
    </row>
    <row r="11429" spans="1:9" ht="15">
      <c r="A11429" s="190"/>
      <c r="I11429" s="192"/>
    </row>
    <row r="11430" spans="1:9" ht="15">
      <c r="A11430" s="190"/>
      <c r="I11430" s="192"/>
    </row>
    <row r="11431" spans="1:9" ht="15">
      <c r="A11431" s="190"/>
      <c r="I11431" s="192"/>
    </row>
    <row r="11432" spans="1:9" ht="15">
      <c r="A11432" s="190"/>
      <c r="I11432" s="192"/>
    </row>
    <row r="11433" spans="1:9" ht="15">
      <c r="A11433" s="190"/>
      <c r="I11433" s="192"/>
    </row>
    <row r="11434" spans="1:9" ht="15">
      <c r="A11434" s="190"/>
      <c r="I11434" s="192"/>
    </row>
    <row r="11435" spans="1:9" ht="15">
      <c r="A11435" s="190"/>
      <c r="I11435" s="192"/>
    </row>
    <row r="11436" spans="1:9" ht="15">
      <c r="A11436" s="190"/>
      <c r="I11436" s="192"/>
    </row>
    <row r="11437" spans="1:9" ht="15">
      <c r="A11437" s="190"/>
      <c r="I11437" s="192"/>
    </row>
    <row r="11438" spans="1:9" ht="15">
      <c r="A11438" s="190"/>
      <c r="I11438" s="192"/>
    </row>
    <row r="11439" spans="1:9" ht="15">
      <c r="A11439" s="190"/>
      <c r="I11439" s="192"/>
    </row>
    <row r="11440" spans="1:9" ht="15">
      <c r="A11440" s="190"/>
      <c r="I11440" s="192"/>
    </row>
    <row r="11441" spans="1:9" ht="15">
      <c r="A11441" s="190"/>
      <c r="I11441" s="192"/>
    </row>
    <row r="11442" spans="1:9" ht="15">
      <c r="A11442" s="190"/>
      <c r="I11442" s="192"/>
    </row>
    <row r="11443" spans="1:9" ht="15">
      <c r="A11443" s="190"/>
      <c r="I11443" s="192"/>
    </row>
    <row r="11444" spans="1:9" ht="15">
      <c r="A11444" s="190"/>
      <c r="I11444" s="192"/>
    </row>
    <row r="11445" spans="1:9" ht="15">
      <c r="A11445" s="190"/>
      <c r="I11445" s="192"/>
    </row>
    <row r="11446" spans="1:9" ht="15">
      <c r="A11446" s="190"/>
      <c r="I11446" s="192"/>
    </row>
    <row r="11447" spans="1:9" ht="15">
      <c r="A11447" s="190"/>
      <c r="I11447" s="192"/>
    </row>
    <row r="11448" spans="1:9" ht="15">
      <c r="A11448" s="190"/>
      <c r="I11448" s="192"/>
    </row>
    <row r="11449" spans="1:9" ht="15">
      <c r="A11449" s="190"/>
      <c r="I11449" s="192"/>
    </row>
    <row r="11450" spans="1:9" ht="15">
      <c r="A11450" s="190"/>
      <c r="I11450" s="192"/>
    </row>
    <row r="11451" spans="1:9" ht="15">
      <c r="A11451" s="190"/>
      <c r="I11451" s="192"/>
    </row>
    <row r="11452" spans="1:9" ht="15">
      <c r="A11452" s="190"/>
      <c r="I11452" s="192"/>
    </row>
    <row r="11453" spans="1:9" ht="15">
      <c r="A11453" s="190"/>
      <c r="I11453" s="192"/>
    </row>
    <row r="11454" spans="1:9" ht="15">
      <c r="A11454" s="190"/>
      <c r="I11454" s="192"/>
    </row>
    <row r="11455" spans="1:9" ht="15">
      <c r="A11455" s="190"/>
      <c r="I11455" s="192"/>
    </row>
    <row r="11456" spans="1:9" ht="15">
      <c r="A11456" s="190"/>
      <c r="I11456" s="192"/>
    </row>
    <row r="11457" spans="1:9" ht="15">
      <c r="A11457" s="190"/>
      <c r="I11457" s="192"/>
    </row>
    <row r="11458" spans="1:9" ht="15">
      <c r="A11458" s="190"/>
      <c r="I11458" s="192"/>
    </row>
    <row r="11459" spans="1:9" ht="15">
      <c r="A11459" s="190"/>
      <c r="I11459" s="192"/>
    </row>
    <row r="11460" spans="1:9" ht="15">
      <c r="A11460" s="190"/>
      <c r="I11460" s="192"/>
    </row>
    <row r="11461" spans="1:9" ht="15">
      <c r="A11461" s="190"/>
      <c r="I11461" s="192"/>
    </row>
    <row r="11462" spans="1:9" ht="15">
      <c r="A11462" s="190"/>
      <c r="I11462" s="192"/>
    </row>
    <row r="11463" spans="1:9" ht="15">
      <c r="A11463" s="190"/>
      <c r="I11463" s="192"/>
    </row>
    <row r="11464" spans="1:9" ht="15">
      <c r="A11464" s="190"/>
      <c r="I11464" s="192"/>
    </row>
    <row r="11465" spans="1:9" ht="15">
      <c r="A11465" s="190"/>
      <c r="I11465" s="192"/>
    </row>
    <row r="11466" spans="1:9" ht="15">
      <c r="A11466" s="190"/>
      <c r="I11466" s="192"/>
    </row>
    <row r="11467" spans="1:9" ht="15">
      <c r="A11467" s="190"/>
      <c r="I11467" s="192"/>
    </row>
    <row r="11468" spans="1:9" ht="15">
      <c r="A11468" s="190"/>
      <c r="I11468" s="192"/>
    </row>
    <row r="11469" spans="1:9" ht="15">
      <c r="A11469" s="190"/>
      <c r="I11469" s="192"/>
    </row>
    <row r="11470" spans="1:9" ht="15">
      <c r="A11470" s="190"/>
      <c r="I11470" s="192"/>
    </row>
    <row r="11471" spans="1:9" ht="15">
      <c r="A11471" s="190"/>
      <c r="I11471" s="192"/>
    </row>
    <row r="11472" spans="1:9" ht="15">
      <c r="A11472" s="190"/>
      <c r="I11472" s="192"/>
    </row>
    <row r="11473" spans="1:9" ht="15">
      <c r="A11473" s="190"/>
      <c r="I11473" s="192"/>
    </row>
    <row r="11474" spans="1:9" ht="15">
      <c r="A11474" s="190"/>
      <c r="I11474" s="192"/>
    </row>
    <row r="11475" spans="1:9" ht="15">
      <c r="A11475" s="190"/>
      <c r="I11475" s="192"/>
    </row>
    <row r="11476" spans="1:9" ht="15">
      <c r="A11476" s="190"/>
      <c r="I11476" s="192"/>
    </row>
    <row r="11477" spans="1:9" ht="15">
      <c r="A11477" s="190"/>
      <c r="I11477" s="192"/>
    </row>
    <row r="11478" spans="1:9" ht="15">
      <c r="A11478" s="190"/>
      <c r="I11478" s="192"/>
    </row>
    <row r="11479" spans="1:9" ht="15">
      <c r="A11479" s="190"/>
      <c r="I11479" s="192"/>
    </row>
    <row r="11480" spans="1:9" ht="15">
      <c r="A11480" s="190"/>
      <c r="I11480" s="192"/>
    </row>
    <row r="11481" spans="1:9" ht="15">
      <c r="A11481" s="190"/>
      <c r="I11481" s="192"/>
    </row>
    <row r="11482" spans="1:9" ht="15">
      <c r="A11482" s="190"/>
      <c r="I11482" s="192"/>
    </row>
    <row r="11483" spans="1:9" ht="15">
      <c r="A11483" s="190"/>
      <c r="I11483" s="192"/>
    </row>
    <row r="11484" spans="1:9" ht="15">
      <c r="A11484" s="190"/>
      <c r="I11484" s="192"/>
    </row>
    <row r="11485" spans="1:9" ht="15">
      <c r="A11485" s="190"/>
      <c r="I11485" s="192"/>
    </row>
    <row r="11486" spans="1:9" ht="15">
      <c r="A11486" s="190"/>
      <c r="I11486" s="192"/>
    </row>
    <row r="11487" spans="1:9" ht="15">
      <c r="A11487" s="190"/>
      <c r="I11487" s="192"/>
    </row>
    <row r="11488" spans="1:9" ht="15">
      <c r="A11488" s="190"/>
      <c r="I11488" s="192"/>
    </row>
    <row r="11489" spans="1:9" ht="15">
      <c r="A11489" s="190"/>
      <c r="I11489" s="192"/>
    </row>
    <row r="11490" spans="1:9" ht="15">
      <c r="A11490" s="190"/>
      <c r="I11490" s="192"/>
    </row>
    <row r="11491" spans="1:9" ht="15">
      <c r="A11491" s="190"/>
      <c r="I11491" s="192"/>
    </row>
    <row r="11492" spans="1:9" ht="15">
      <c r="A11492" s="190"/>
      <c r="I11492" s="192"/>
    </row>
    <row r="11493" spans="1:9" ht="15">
      <c r="A11493" s="190"/>
      <c r="I11493" s="192"/>
    </row>
    <row r="11494" spans="1:9" ht="15">
      <c r="A11494" s="190"/>
      <c r="I11494" s="192"/>
    </row>
    <row r="11495" spans="1:9" ht="15">
      <c r="A11495" s="190"/>
      <c r="I11495" s="192"/>
    </row>
    <row r="11496" spans="1:9" ht="15">
      <c r="A11496" s="190"/>
      <c r="I11496" s="192"/>
    </row>
    <row r="11497" spans="1:9" ht="15">
      <c r="A11497" s="190"/>
      <c r="I11497" s="192"/>
    </row>
    <row r="11498" spans="1:9" ht="15">
      <c r="A11498" s="190"/>
      <c r="I11498" s="192"/>
    </row>
    <row r="11499" spans="1:9" ht="15">
      <c r="A11499" s="190"/>
      <c r="I11499" s="192"/>
    </row>
    <row r="11500" spans="1:9" ht="15">
      <c r="A11500" s="190"/>
      <c r="I11500" s="192"/>
    </row>
    <row r="11501" spans="1:9" ht="15">
      <c r="A11501" s="190"/>
      <c r="I11501" s="192"/>
    </row>
    <row r="11502" spans="1:9" ht="15">
      <c r="A11502" s="190"/>
      <c r="I11502" s="192"/>
    </row>
    <row r="11503" spans="1:9" ht="15">
      <c r="A11503" s="190"/>
      <c r="I11503" s="192"/>
    </row>
    <row r="11504" spans="1:9" ht="15">
      <c r="A11504" s="190"/>
      <c r="I11504" s="192"/>
    </row>
    <row r="11505" spans="1:9" ht="15">
      <c r="A11505" s="190"/>
      <c r="I11505" s="192"/>
    </row>
    <row r="11506" spans="1:9" ht="15">
      <c r="A11506" s="190"/>
      <c r="I11506" s="192"/>
    </row>
    <row r="11507" spans="1:9" ht="15">
      <c r="A11507" s="190"/>
      <c r="I11507" s="192"/>
    </row>
    <row r="11508" spans="1:9" ht="15">
      <c r="A11508" s="190"/>
      <c r="I11508" s="192"/>
    </row>
    <row r="11509" spans="1:9" ht="15">
      <c r="A11509" s="190"/>
      <c r="I11509" s="192"/>
    </row>
    <row r="11510" spans="1:9" ht="15">
      <c r="A11510" s="190"/>
      <c r="I11510" s="192"/>
    </row>
    <row r="11511" spans="1:9" ht="15">
      <c r="A11511" s="190"/>
      <c r="I11511" s="192"/>
    </row>
    <row r="11512" spans="1:9" ht="15">
      <c r="A11512" s="190"/>
      <c r="I11512" s="192"/>
    </row>
    <row r="11513" spans="1:9" ht="15">
      <c r="A11513" s="190"/>
      <c r="I11513" s="192"/>
    </row>
    <row r="11514" spans="1:9" ht="15">
      <c r="A11514" s="190"/>
      <c r="I11514" s="192"/>
    </row>
    <row r="11515" spans="1:9" ht="15">
      <c r="A11515" s="190"/>
      <c r="I11515" s="192"/>
    </row>
    <row r="11516" spans="1:9" ht="15">
      <c r="A11516" s="190"/>
      <c r="I11516" s="192"/>
    </row>
    <row r="11517" spans="1:9" ht="15">
      <c r="A11517" s="190"/>
      <c r="I11517" s="192"/>
    </row>
    <row r="11518" spans="1:9" ht="15">
      <c r="A11518" s="190"/>
      <c r="I11518" s="192"/>
    </row>
    <row r="11519" spans="1:9" ht="15">
      <c r="A11519" s="190"/>
      <c r="I11519" s="192"/>
    </row>
    <row r="11520" spans="1:9" ht="15">
      <c r="A11520" s="190"/>
      <c r="I11520" s="192"/>
    </row>
    <row r="11521" spans="1:9" ht="15">
      <c r="A11521" s="190"/>
      <c r="I11521" s="192"/>
    </row>
    <row r="11522" spans="1:9" ht="15">
      <c r="A11522" s="190"/>
      <c r="I11522" s="192"/>
    </row>
    <row r="11523" spans="1:9" ht="15">
      <c r="A11523" s="190"/>
      <c r="I11523" s="192"/>
    </row>
    <row r="11524" spans="1:9" ht="15">
      <c r="A11524" s="190"/>
      <c r="I11524" s="192"/>
    </row>
    <row r="11525" spans="1:9" ht="15">
      <c r="A11525" s="190"/>
      <c r="I11525" s="192"/>
    </row>
    <row r="11526" spans="1:9" ht="15">
      <c r="A11526" s="190"/>
      <c r="I11526" s="192"/>
    </row>
    <row r="11527" spans="1:9" ht="15">
      <c r="A11527" s="190"/>
      <c r="I11527" s="192"/>
    </row>
    <row r="11528" spans="1:9" ht="15">
      <c r="A11528" s="190"/>
      <c r="I11528" s="192"/>
    </row>
    <row r="11529" spans="1:9" ht="15">
      <c r="A11529" s="190"/>
      <c r="I11529" s="192"/>
    </row>
    <row r="11530" spans="1:9" ht="15">
      <c r="A11530" s="190"/>
      <c r="I11530" s="192"/>
    </row>
    <row r="11531" spans="1:9" ht="15">
      <c r="A11531" s="190"/>
      <c r="I11531" s="192"/>
    </row>
    <row r="11532" spans="1:9" ht="15">
      <c r="A11532" s="190"/>
      <c r="I11532" s="192"/>
    </row>
    <row r="11533" spans="1:9" ht="15">
      <c r="A11533" s="190"/>
      <c r="I11533" s="192"/>
    </row>
    <row r="11534" spans="1:9" ht="15">
      <c r="A11534" s="190"/>
      <c r="I11534" s="192"/>
    </row>
    <row r="11535" spans="1:9" ht="15">
      <c r="A11535" s="190"/>
      <c r="I11535" s="192"/>
    </row>
    <row r="11536" spans="1:9" ht="15">
      <c r="A11536" s="190"/>
      <c r="I11536" s="192"/>
    </row>
    <row r="11537" spans="1:9" ht="15">
      <c r="A11537" s="190"/>
      <c r="I11537" s="192"/>
    </row>
    <row r="11538" spans="1:9" ht="15">
      <c r="A11538" s="190"/>
      <c r="I11538" s="192"/>
    </row>
    <row r="11539" spans="1:9" ht="15">
      <c r="A11539" s="190"/>
      <c r="I11539" s="192"/>
    </row>
    <row r="11540" spans="1:9" ht="15">
      <c r="A11540" s="190"/>
      <c r="I11540" s="192"/>
    </row>
    <row r="11541" spans="1:9" ht="15">
      <c r="A11541" s="190"/>
      <c r="I11541" s="192"/>
    </row>
    <row r="11542" spans="1:9" ht="15">
      <c r="A11542" s="190"/>
      <c r="I11542" s="192"/>
    </row>
    <row r="11543" spans="1:9" ht="15">
      <c r="A11543" s="190"/>
      <c r="I11543" s="192"/>
    </row>
    <row r="11544" spans="1:9" ht="15">
      <c r="A11544" s="190"/>
      <c r="I11544" s="192"/>
    </row>
    <row r="11545" spans="1:9" ht="15">
      <c r="A11545" s="190"/>
      <c r="I11545" s="192"/>
    </row>
    <row r="11546" spans="1:9" ht="15">
      <c r="A11546" s="190"/>
      <c r="I11546" s="192"/>
    </row>
    <row r="11547" spans="1:9" ht="15">
      <c r="A11547" s="190"/>
      <c r="I11547" s="192"/>
    </row>
    <row r="11548" spans="1:9" ht="15">
      <c r="A11548" s="190"/>
      <c r="I11548" s="192"/>
    </row>
    <row r="11549" spans="1:9" ht="15">
      <c r="A11549" s="190"/>
      <c r="I11549" s="192"/>
    </row>
    <row r="11550" spans="1:9" ht="15">
      <c r="A11550" s="190"/>
      <c r="I11550" s="192"/>
    </row>
    <row r="11551" spans="1:9" ht="15">
      <c r="A11551" s="190"/>
      <c r="I11551" s="192"/>
    </row>
    <row r="11552" spans="1:9" ht="15">
      <c r="A11552" s="190"/>
      <c r="I11552" s="192"/>
    </row>
    <row r="11553" spans="1:9" ht="15">
      <c r="A11553" s="190"/>
      <c r="I11553" s="192"/>
    </row>
    <row r="11554" spans="1:9" ht="15">
      <c r="A11554" s="190"/>
      <c r="I11554" s="192"/>
    </row>
    <row r="11555" spans="1:9" ht="15">
      <c r="A11555" s="190"/>
      <c r="I11555" s="192"/>
    </row>
    <row r="11556" spans="1:9" ht="15">
      <c r="A11556" s="190"/>
      <c r="I11556" s="192"/>
    </row>
    <row r="11557" spans="1:9" ht="15">
      <c r="A11557" s="190"/>
      <c r="I11557" s="192"/>
    </row>
    <row r="11558" spans="1:9" ht="15">
      <c r="A11558" s="190"/>
      <c r="I11558" s="192"/>
    </row>
    <row r="11559" spans="1:9" ht="15">
      <c r="A11559" s="190"/>
      <c r="I11559" s="192"/>
    </row>
    <row r="11560" spans="1:9" ht="15">
      <c r="A11560" s="190"/>
      <c r="I11560" s="192"/>
    </row>
    <row r="11561" spans="1:9" ht="15">
      <c r="A11561" s="190"/>
      <c r="I11561" s="192"/>
    </row>
    <row r="11562" spans="1:9" ht="15">
      <c r="A11562" s="190"/>
      <c r="I11562" s="192"/>
    </row>
    <row r="11563" spans="1:9" ht="15">
      <c r="A11563" s="190"/>
      <c r="I11563" s="192"/>
    </row>
    <row r="11564" spans="1:9" ht="15">
      <c r="A11564" s="190"/>
      <c r="I11564" s="192"/>
    </row>
    <row r="11565" spans="1:9" ht="15">
      <c r="A11565" s="190"/>
      <c r="I11565" s="192"/>
    </row>
    <row r="11566" spans="1:9" ht="15">
      <c r="A11566" s="190"/>
      <c r="I11566" s="192"/>
    </row>
    <row r="11567" spans="1:9" ht="15">
      <c r="A11567" s="190"/>
      <c r="I11567" s="192"/>
    </row>
    <row r="11568" spans="1:9" ht="15">
      <c r="A11568" s="190"/>
      <c r="I11568" s="192"/>
    </row>
    <row r="11569" spans="1:9" ht="15">
      <c r="A11569" s="190"/>
      <c r="I11569" s="192"/>
    </row>
    <row r="11570" spans="1:9" ht="15">
      <c r="A11570" s="190"/>
      <c r="I11570" s="192"/>
    </row>
    <row r="11571" spans="1:9" ht="15">
      <c r="A11571" s="190"/>
      <c r="I11571" s="192"/>
    </row>
    <row r="11572" spans="1:9" ht="15">
      <c r="A11572" s="190"/>
      <c r="I11572" s="192"/>
    </row>
    <row r="11573" spans="1:9" ht="15">
      <c r="A11573" s="190"/>
      <c r="I11573" s="192"/>
    </row>
    <row r="11574" spans="1:9" ht="15">
      <c r="A11574" s="190"/>
      <c r="I11574" s="192"/>
    </row>
    <row r="11575" spans="1:9" ht="15">
      <c r="A11575" s="190"/>
      <c r="I11575" s="192"/>
    </row>
    <row r="11576" spans="1:9" ht="15">
      <c r="A11576" s="190"/>
      <c r="I11576" s="192"/>
    </row>
    <row r="11577" spans="1:9" ht="15">
      <c r="A11577" s="190"/>
      <c r="I11577" s="192"/>
    </row>
    <row r="11578" spans="1:9" ht="15">
      <c r="A11578" s="190"/>
      <c r="I11578" s="192"/>
    </row>
    <row r="11579" spans="1:9" ht="15">
      <c r="A11579" s="190"/>
      <c r="I11579" s="192"/>
    </row>
    <row r="11580" spans="1:9" ht="15">
      <c r="A11580" s="190"/>
      <c r="I11580" s="192"/>
    </row>
    <row r="11581" spans="1:9" ht="15">
      <c r="A11581" s="190"/>
      <c r="I11581" s="192"/>
    </row>
    <row r="11582" spans="1:9" ht="15">
      <c r="A11582" s="190"/>
      <c r="I11582" s="192"/>
    </row>
    <row r="11583" spans="1:9" ht="15">
      <c r="A11583" s="190"/>
      <c r="I11583" s="192"/>
    </row>
    <row r="11584" spans="1:9" ht="15">
      <c r="A11584" s="190"/>
      <c r="I11584" s="192"/>
    </row>
    <row r="11585" spans="1:9" ht="15">
      <c r="A11585" s="190"/>
      <c r="I11585" s="192"/>
    </row>
    <row r="11586" spans="1:9" ht="15">
      <c r="A11586" s="190"/>
      <c r="I11586" s="192"/>
    </row>
    <row r="11587" spans="1:9" ht="15">
      <c r="A11587" s="190"/>
      <c r="I11587" s="192"/>
    </row>
    <row r="11588" spans="1:9" ht="15">
      <c r="A11588" s="190"/>
      <c r="I11588" s="192"/>
    </row>
    <row r="11589" spans="1:9" ht="15">
      <c r="A11589" s="190"/>
      <c r="I11589" s="192"/>
    </row>
    <row r="11590" spans="1:9" ht="15">
      <c r="A11590" s="190"/>
      <c r="I11590" s="192"/>
    </row>
    <row r="11591" spans="1:9" ht="15">
      <c r="A11591" s="190"/>
      <c r="I11591" s="192"/>
    </row>
    <row r="11592" spans="1:9" ht="15">
      <c r="A11592" s="190"/>
      <c r="I11592" s="192"/>
    </row>
    <row r="11593" spans="1:9" ht="15">
      <c r="A11593" s="190"/>
      <c r="I11593" s="192"/>
    </row>
    <row r="11594" spans="1:9" ht="15">
      <c r="A11594" s="190"/>
      <c r="I11594" s="192"/>
    </row>
    <row r="11595" spans="1:9" ht="15">
      <c r="A11595" s="190"/>
      <c r="I11595" s="192"/>
    </row>
    <row r="11596" spans="1:9" ht="15">
      <c r="A11596" s="190"/>
      <c r="I11596" s="192"/>
    </row>
    <row r="11597" spans="1:9" ht="15">
      <c r="A11597" s="190"/>
      <c r="I11597" s="192"/>
    </row>
    <row r="11598" spans="1:9" ht="15">
      <c r="A11598" s="190"/>
      <c r="I11598" s="192"/>
    </row>
    <row r="11599" spans="1:9" ht="15">
      <c r="A11599" s="190"/>
      <c r="I11599" s="192"/>
    </row>
    <row r="11600" spans="1:9" ht="15">
      <c r="A11600" s="190"/>
      <c r="I11600" s="192"/>
    </row>
    <row r="11601" spans="1:9" ht="15">
      <c r="A11601" s="190"/>
      <c r="I11601" s="192"/>
    </row>
    <row r="11602" spans="1:9" ht="15">
      <c r="A11602" s="190"/>
      <c r="I11602" s="192"/>
    </row>
    <row r="11603" spans="1:9" ht="15">
      <c r="A11603" s="190"/>
      <c r="I11603" s="192"/>
    </row>
    <row r="11604" spans="1:9" ht="15">
      <c r="A11604" s="190"/>
      <c r="I11604" s="192"/>
    </row>
    <row r="11605" spans="1:9" ht="15">
      <c r="A11605" s="190"/>
      <c r="I11605" s="192"/>
    </row>
    <row r="11606" spans="1:9" ht="15">
      <c r="A11606" s="190"/>
      <c r="I11606" s="192"/>
    </row>
    <row r="11607" spans="1:9" ht="15">
      <c r="A11607" s="190"/>
      <c r="I11607" s="192"/>
    </row>
    <row r="11608" spans="1:9" ht="15">
      <c r="A11608" s="190"/>
      <c r="I11608" s="192"/>
    </row>
    <row r="11609" spans="1:9" ht="15">
      <c r="A11609" s="190"/>
      <c r="I11609" s="192"/>
    </row>
    <row r="11610" spans="1:9" ht="15">
      <c r="A11610" s="190"/>
      <c r="I11610" s="192"/>
    </row>
    <row r="11611" spans="1:9" ht="15">
      <c r="A11611" s="190"/>
      <c r="I11611" s="192"/>
    </row>
    <row r="11612" spans="1:9" ht="15">
      <c r="A11612" s="190"/>
      <c r="I11612" s="192"/>
    </row>
    <row r="11613" spans="1:9" ht="15">
      <c r="A11613" s="190"/>
      <c r="I11613" s="192"/>
    </row>
    <row r="11614" spans="1:9" ht="15">
      <c r="A11614" s="190"/>
      <c r="I11614" s="192"/>
    </row>
    <row r="11615" spans="1:9" ht="15">
      <c r="A11615" s="190"/>
      <c r="I11615" s="192"/>
    </row>
    <row r="11616" spans="1:9" ht="15">
      <c r="A11616" s="190"/>
      <c r="I11616" s="192"/>
    </row>
    <row r="11617" spans="1:9" ht="15">
      <c r="A11617" s="190"/>
      <c r="I11617" s="192"/>
    </row>
    <row r="11618" spans="1:9" ht="15">
      <c r="A11618" s="190"/>
      <c r="I11618" s="192"/>
    </row>
    <row r="11619" spans="1:9" ht="15">
      <c r="A11619" s="190"/>
      <c r="I11619" s="192"/>
    </row>
    <row r="11620" spans="1:9" ht="15">
      <c r="A11620" s="190"/>
      <c r="I11620" s="192"/>
    </row>
    <row r="11621" spans="1:9" ht="15">
      <c r="A11621" s="190"/>
      <c r="I11621" s="192"/>
    </row>
    <row r="11622" spans="1:9" ht="15">
      <c r="A11622" s="190"/>
      <c r="I11622" s="192"/>
    </row>
    <row r="11623" spans="1:9" ht="15">
      <c r="A11623" s="190"/>
      <c r="I11623" s="192"/>
    </row>
    <row r="11624" spans="1:9" ht="15">
      <c r="A11624" s="190"/>
      <c r="I11624" s="192"/>
    </row>
    <row r="11625" spans="1:9" ht="15">
      <c r="A11625" s="190"/>
      <c r="I11625" s="192"/>
    </row>
    <row r="11626" spans="1:9" ht="15">
      <c r="A11626" s="190"/>
      <c r="I11626" s="192"/>
    </row>
    <row r="11627" spans="1:9" ht="15">
      <c r="A11627" s="190"/>
      <c r="I11627" s="192"/>
    </row>
    <row r="11628" spans="1:9" ht="15">
      <c r="A11628" s="190"/>
      <c r="I11628" s="192"/>
    </row>
    <row r="11629" spans="1:9" ht="15">
      <c r="A11629" s="190"/>
      <c r="I11629" s="192"/>
    </row>
    <row r="11630" spans="1:9" ht="15">
      <c r="A11630" s="190"/>
      <c r="I11630" s="192"/>
    </row>
    <row r="11631" spans="1:9" ht="15">
      <c r="A11631" s="190"/>
      <c r="I11631" s="192"/>
    </row>
    <row r="11632" spans="1:9" ht="15">
      <c r="A11632" s="190"/>
      <c r="I11632" s="192"/>
    </row>
    <row r="11633" spans="1:9" ht="15">
      <c r="A11633" s="190"/>
      <c r="I11633" s="192"/>
    </row>
    <row r="11634" spans="1:9" ht="15">
      <c r="A11634" s="190"/>
      <c r="I11634" s="192"/>
    </row>
    <row r="11635" spans="1:9" ht="15">
      <c r="A11635" s="190"/>
      <c r="I11635" s="192"/>
    </row>
    <row r="11636" spans="1:9" ht="15">
      <c r="A11636" s="190"/>
      <c r="I11636" s="192"/>
    </row>
    <row r="11637" spans="1:9" ht="15">
      <c r="A11637" s="190"/>
      <c r="I11637" s="192"/>
    </row>
    <row r="11638" spans="1:9" ht="15">
      <c r="A11638" s="190"/>
      <c r="I11638" s="192"/>
    </row>
    <row r="11639" spans="1:9" ht="15">
      <c r="A11639" s="190"/>
      <c r="I11639" s="192"/>
    </row>
    <row r="11640" spans="1:9" ht="15">
      <c r="A11640" s="190"/>
      <c r="I11640" s="192"/>
    </row>
    <row r="11641" spans="1:9" ht="15">
      <c r="A11641" s="190"/>
      <c r="I11641" s="192"/>
    </row>
    <row r="11642" spans="1:9" ht="15">
      <c r="A11642" s="190"/>
      <c r="I11642" s="192"/>
    </row>
    <row r="11643" spans="1:9" ht="15">
      <c r="A11643" s="190"/>
      <c r="I11643" s="192"/>
    </row>
    <row r="11644" spans="1:9" ht="15">
      <c r="A11644" s="190"/>
      <c r="I11644" s="192"/>
    </row>
    <row r="11645" spans="1:9" ht="15">
      <c r="A11645" s="190"/>
      <c r="I11645" s="192"/>
    </row>
    <row r="11646" spans="1:9" ht="15">
      <c r="A11646" s="190"/>
      <c r="I11646" s="192"/>
    </row>
    <row r="11647" spans="1:9" ht="15">
      <c r="A11647" s="190"/>
      <c r="I11647" s="192"/>
    </row>
    <row r="11648" spans="1:9" ht="15">
      <c r="A11648" s="190"/>
      <c r="I11648" s="192"/>
    </row>
    <row r="11649" spans="1:9" ht="15">
      <c r="A11649" s="190"/>
      <c r="I11649" s="192"/>
    </row>
    <row r="11650" spans="1:9" ht="15">
      <c r="A11650" s="190"/>
      <c r="I11650" s="192"/>
    </row>
    <row r="11651" spans="1:9" ht="15">
      <c r="A11651" s="190"/>
      <c r="I11651" s="192"/>
    </row>
    <row r="11652" spans="1:9" ht="15">
      <c r="A11652" s="190"/>
      <c r="I11652" s="192"/>
    </row>
    <row r="11653" spans="1:9" ht="15">
      <c r="A11653" s="190"/>
      <c r="I11653" s="192"/>
    </row>
    <row r="11654" spans="1:9" ht="15">
      <c r="A11654" s="190"/>
      <c r="I11654" s="192"/>
    </row>
    <row r="11655" spans="1:9" ht="15">
      <c r="A11655" s="190"/>
      <c r="I11655" s="192"/>
    </row>
    <row r="11656" spans="1:9" ht="15">
      <c r="A11656" s="190"/>
      <c r="I11656" s="192"/>
    </row>
    <row r="11657" spans="1:9" ht="15">
      <c r="A11657" s="190"/>
      <c r="I11657" s="192"/>
    </row>
    <row r="11658" spans="1:9" ht="15">
      <c r="A11658" s="190"/>
      <c r="I11658" s="192"/>
    </row>
    <row r="11659" spans="1:9" ht="15">
      <c r="A11659" s="190"/>
      <c r="I11659" s="192"/>
    </row>
    <row r="11660" spans="1:9" ht="15">
      <c r="A11660" s="190"/>
      <c r="I11660" s="192"/>
    </row>
    <row r="11661" spans="1:9" ht="15">
      <c r="A11661" s="190"/>
      <c r="I11661" s="192"/>
    </row>
    <row r="11662" spans="1:9" ht="15">
      <c r="A11662" s="190"/>
      <c r="I11662" s="192"/>
    </row>
    <row r="11663" spans="1:9" ht="15">
      <c r="A11663" s="190"/>
      <c r="I11663" s="192"/>
    </row>
    <row r="11664" spans="1:9" ht="15">
      <c r="A11664" s="190"/>
      <c r="I11664" s="192"/>
    </row>
    <row r="11665" spans="1:9" ht="15">
      <c r="A11665" s="190"/>
      <c r="I11665" s="192"/>
    </row>
    <row r="11666" spans="1:9" ht="15">
      <c r="A11666" s="190"/>
      <c r="I11666" s="192"/>
    </row>
    <row r="11667" spans="1:9" ht="15">
      <c r="A11667" s="190"/>
      <c r="I11667" s="192"/>
    </row>
    <row r="11668" spans="1:9" ht="15">
      <c r="A11668" s="190"/>
      <c r="I11668" s="192"/>
    </row>
    <row r="11669" spans="1:9" ht="15">
      <c r="A11669" s="190"/>
      <c r="I11669" s="192"/>
    </row>
    <row r="11670" spans="1:9" ht="15">
      <c r="A11670" s="190"/>
      <c r="I11670" s="192"/>
    </row>
    <row r="11671" spans="1:9" ht="15">
      <c r="A11671" s="190"/>
      <c r="I11671" s="192"/>
    </row>
    <row r="11672" spans="1:9" ht="15">
      <c r="A11672" s="190"/>
      <c r="I11672" s="192"/>
    </row>
    <row r="11673" spans="1:9" ht="15">
      <c r="A11673" s="190"/>
      <c r="I11673" s="192"/>
    </row>
    <row r="11674" spans="1:9" ht="15">
      <c r="A11674" s="190"/>
      <c r="I11674" s="192"/>
    </row>
    <row r="11675" spans="1:9" ht="15">
      <c r="A11675" s="190"/>
      <c r="I11675" s="192"/>
    </row>
    <row r="11676" spans="1:9" ht="15">
      <c r="A11676" s="190"/>
      <c r="I11676" s="192"/>
    </row>
    <row r="11677" spans="1:9" ht="15">
      <c r="A11677" s="190"/>
      <c r="I11677" s="192"/>
    </row>
    <row r="11678" spans="1:9" ht="15">
      <c r="A11678" s="190"/>
      <c r="I11678" s="192"/>
    </row>
    <row r="11679" spans="1:9" ht="15">
      <c r="A11679" s="190"/>
      <c r="I11679" s="192"/>
    </row>
    <row r="11680" spans="1:9" ht="15">
      <c r="A11680" s="190"/>
      <c r="I11680" s="192"/>
    </row>
    <row r="11681" spans="1:9" ht="15">
      <c r="A11681" s="190"/>
      <c r="I11681" s="192"/>
    </row>
    <row r="11682" spans="1:9" ht="15">
      <c r="A11682" s="190"/>
      <c r="I11682" s="192"/>
    </row>
    <row r="11683" spans="1:9" ht="15">
      <c r="A11683" s="190"/>
      <c r="I11683" s="192"/>
    </row>
    <row r="11684" spans="1:9" ht="15">
      <c r="A11684" s="190"/>
      <c r="I11684" s="192"/>
    </row>
    <row r="11685" spans="1:9" ht="15">
      <c r="A11685" s="190"/>
      <c r="I11685" s="192"/>
    </row>
    <row r="11686" spans="1:9" ht="15">
      <c r="A11686" s="190"/>
      <c r="I11686" s="192"/>
    </row>
    <row r="11687" spans="1:9" ht="15">
      <c r="A11687" s="190"/>
      <c r="I11687" s="192"/>
    </row>
    <row r="11688" spans="1:9" ht="15">
      <c r="A11688" s="190"/>
      <c r="I11688" s="192"/>
    </row>
    <row r="11689" spans="1:9" ht="15">
      <c r="A11689" s="190"/>
      <c r="I11689" s="192"/>
    </row>
    <row r="11690" spans="1:9" ht="15">
      <c r="A11690" s="190"/>
      <c r="I11690" s="192"/>
    </row>
    <row r="11691" spans="1:9" ht="15">
      <c r="A11691" s="190"/>
      <c r="I11691" s="192"/>
    </row>
    <row r="11692" spans="1:9" ht="15">
      <c r="A11692" s="190"/>
      <c r="I11692" s="192"/>
    </row>
    <row r="11693" spans="1:9" ht="15">
      <c r="A11693" s="190"/>
      <c r="I11693" s="192"/>
    </row>
    <row r="11694" spans="1:9" ht="15">
      <c r="A11694" s="190"/>
      <c r="I11694" s="192"/>
    </row>
    <row r="11695" spans="1:9" ht="15">
      <c r="A11695" s="190"/>
      <c r="I11695" s="192"/>
    </row>
    <row r="11696" spans="1:9" ht="15">
      <c r="A11696" s="190"/>
      <c r="I11696" s="192"/>
    </row>
    <row r="11697" spans="1:9" ht="15">
      <c r="A11697" s="190"/>
      <c r="I11697" s="192"/>
    </row>
    <row r="11698" spans="1:9" ht="15">
      <c r="A11698" s="190"/>
      <c r="I11698" s="192"/>
    </row>
    <row r="11699" spans="1:9" ht="15">
      <c r="A11699" s="190"/>
      <c r="I11699" s="192"/>
    </row>
    <row r="11700" spans="1:9" ht="15">
      <c r="A11700" s="190"/>
      <c r="I11700" s="192"/>
    </row>
    <row r="11701" spans="1:9" ht="15">
      <c r="A11701" s="190"/>
      <c r="I11701" s="192"/>
    </row>
    <row r="11702" spans="1:9" ht="15">
      <c r="A11702" s="190"/>
      <c r="I11702" s="192"/>
    </row>
    <row r="11703" spans="1:9" ht="15">
      <c r="A11703" s="190"/>
      <c r="I11703" s="192"/>
    </row>
    <row r="11704" spans="1:9" ht="15">
      <c r="A11704" s="190"/>
      <c r="I11704" s="192"/>
    </row>
    <row r="11705" spans="1:9" ht="15">
      <c r="A11705" s="190"/>
      <c r="I11705" s="192"/>
    </row>
    <row r="11706" spans="1:9" ht="15">
      <c r="A11706" s="190"/>
      <c r="I11706" s="192"/>
    </row>
    <row r="11707" spans="1:9" ht="15">
      <c r="A11707" s="190"/>
      <c r="I11707" s="192"/>
    </row>
    <row r="11708" spans="1:9" ht="15">
      <c r="A11708" s="190"/>
      <c r="I11708" s="192"/>
    </row>
    <row r="11709" spans="1:9" ht="15">
      <c r="A11709" s="190"/>
      <c r="I11709" s="192"/>
    </row>
    <row r="11710" spans="1:9" ht="15">
      <c r="A11710" s="190"/>
      <c r="I11710" s="192"/>
    </row>
    <row r="11711" spans="1:9" ht="15">
      <c r="A11711" s="190"/>
      <c r="I11711" s="192"/>
    </row>
    <row r="11712" spans="1:9" ht="15">
      <c r="A11712" s="190"/>
      <c r="I11712" s="192"/>
    </row>
    <row r="11713" spans="1:9" ht="15">
      <c r="A11713" s="190"/>
      <c r="I11713" s="192"/>
    </row>
    <row r="11714" spans="1:9" ht="15">
      <c r="A11714" s="190"/>
      <c r="I11714" s="192"/>
    </row>
    <row r="11715" spans="1:9" ht="15">
      <c r="A11715" s="190"/>
      <c r="I11715" s="192"/>
    </row>
    <row r="11716" spans="1:9" ht="15">
      <c r="A11716" s="190"/>
      <c r="I11716" s="192"/>
    </row>
    <row r="11717" spans="1:9" ht="15">
      <c r="A11717" s="190"/>
      <c r="I11717" s="192"/>
    </row>
    <row r="11718" spans="1:9" ht="15">
      <c r="A11718" s="190"/>
      <c r="I11718" s="192"/>
    </row>
    <row r="11719" spans="1:9" ht="15">
      <c r="A11719" s="190"/>
      <c r="I11719" s="192"/>
    </row>
    <row r="11720" spans="1:9" ht="15">
      <c r="A11720" s="190"/>
      <c r="I11720" s="192"/>
    </row>
    <row r="11721" spans="1:9" ht="15">
      <c r="A11721" s="190"/>
      <c r="I11721" s="192"/>
    </row>
    <row r="11722" spans="1:9" ht="15">
      <c r="A11722" s="190"/>
      <c r="I11722" s="192"/>
    </row>
    <row r="11723" spans="1:9" ht="15">
      <c r="A11723" s="190"/>
      <c r="I11723" s="192"/>
    </row>
    <row r="11724" spans="1:9" ht="15">
      <c r="A11724" s="190"/>
      <c r="I11724" s="192"/>
    </row>
    <row r="11725" spans="1:9" ht="15">
      <c r="A11725" s="190"/>
      <c r="I11725" s="192"/>
    </row>
    <row r="11726" spans="1:9" ht="15">
      <c r="A11726" s="190"/>
      <c r="I11726" s="192"/>
    </row>
    <row r="11727" spans="1:9" ht="15">
      <c r="A11727" s="190"/>
      <c r="I11727" s="192"/>
    </row>
    <row r="11728" spans="1:9" ht="15">
      <c r="A11728" s="190"/>
      <c r="I11728" s="192"/>
    </row>
    <row r="11729" spans="1:9" ht="15">
      <c r="A11729" s="190"/>
      <c r="I11729" s="192"/>
    </row>
    <row r="11730" spans="1:9" ht="15">
      <c r="A11730" s="190"/>
      <c r="I11730" s="192"/>
    </row>
    <row r="11731" spans="1:9" ht="15">
      <c r="A11731" s="190"/>
      <c r="I11731" s="192"/>
    </row>
    <row r="11732" spans="1:9" ht="15">
      <c r="A11732" s="190"/>
      <c r="I11732" s="192"/>
    </row>
    <row r="11733" spans="1:9" ht="15">
      <c r="A11733" s="190"/>
      <c r="I11733" s="192"/>
    </row>
    <row r="11734" spans="1:9" ht="15">
      <c r="A11734" s="190"/>
      <c r="I11734" s="192"/>
    </row>
    <row r="11735" spans="1:9" ht="15">
      <c r="A11735" s="190"/>
      <c r="I11735" s="192"/>
    </row>
    <row r="11736" spans="1:9" ht="15">
      <c r="A11736" s="190"/>
      <c r="I11736" s="192"/>
    </row>
    <row r="11737" spans="1:9" ht="15">
      <c r="A11737" s="190"/>
      <c r="I11737" s="192"/>
    </row>
    <row r="11738" spans="1:9" ht="15">
      <c r="A11738" s="190"/>
      <c r="I11738" s="192"/>
    </row>
    <row r="11739" spans="1:9" ht="15">
      <c r="A11739" s="190"/>
      <c r="I11739" s="192"/>
    </row>
    <row r="11740" spans="1:9" ht="15">
      <c r="A11740" s="190"/>
      <c r="I11740" s="192"/>
    </row>
    <row r="11741" spans="1:9" ht="15">
      <c r="A11741" s="190"/>
      <c r="I11741" s="192"/>
    </row>
    <row r="11742" spans="1:9" ht="15">
      <c r="A11742" s="190"/>
      <c r="I11742" s="192"/>
    </row>
    <row r="11743" spans="1:9" ht="15">
      <c r="A11743" s="190"/>
      <c r="I11743" s="192"/>
    </row>
    <row r="11744" spans="1:9" ht="15">
      <c r="A11744" s="190"/>
      <c r="I11744" s="192"/>
    </row>
    <row r="11745" spans="1:9" ht="15">
      <c r="A11745" s="190"/>
      <c r="I11745" s="192"/>
    </row>
    <row r="11746" spans="1:9" ht="15">
      <c r="A11746" s="190"/>
      <c r="I11746" s="192"/>
    </row>
    <row r="11747" spans="1:9" ht="15">
      <c r="A11747" s="190"/>
      <c r="I11747" s="192"/>
    </row>
    <row r="11748" spans="1:9" ht="15">
      <c r="A11748" s="190"/>
      <c r="I11748" s="192"/>
    </row>
    <row r="11749" spans="1:9" ht="15">
      <c r="A11749" s="190"/>
      <c r="I11749" s="192"/>
    </row>
    <row r="11750" spans="1:9" ht="15">
      <c r="A11750" s="190"/>
      <c r="I11750" s="192"/>
    </row>
    <row r="11751" spans="1:9" ht="15">
      <c r="A11751" s="190"/>
      <c r="I11751" s="192"/>
    </row>
    <row r="11752" spans="1:9" ht="15">
      <c r="A11752" s="190"/>
      <c r="I11752" s="192"/>
    </row>
    <row r="11753" spans="1:9" ht="15">
      <c r="A11753" s="190"/>
      <c r="I11753" s="192"/>
    </row>
    <row r="11754" spans="1:9" ht="15">
      <c r="A11754" s="190"/>
      <c r="I11754" s="192"/>
    </row>
    <row r="11755" spans="1:9" ht="15">
      <c r="A11755" s="190"/>
      <c r="I11755" s="192"/>
    </row>
    <row r="11756" spans="1:9" ht="15">
      <c r="A11756" s="190"/>
      <c r="I11756" s="192"/>
    </row>
    <row r="11757" spans="1:9" ht="15">
      <c r="A11757" s="190"/>
      <c r="I11757" s="192"/>
    </row>
    <row r="11758" spans="1:9" ht="15">
      <c r="A11758" s="190"/>
      <c r="I11758" s="192"/>
    </row>
    <row r="11759" spans="1:9" ht="15">
      <c r="A11759" s="190"/>
      <c r="I11759" s="192"/>
    </row>
    <row r="11760" spans="1:9" ht="15">
      <c r="A11760" s="190"/>
      <c r="I11760" s="192"/>
    </row>
    <row r="11761" spans="1:9" ht="15">
      <c r="A11761" s="190"/>
      <c r="I11761" s="192"/>
    </row>
    <row r="11762" spans="1:9" ht="15">
      <c r="A11762" s="190"/>
      <c r="I11762" s="192"/>
    </row>
    <row r="11763" spans="1:9" ht="15">
      <c r="A11763" s="190"/>
      <c r="I11763" s="192"/>
    </row>
    <row r="11764" spans="1:9" ht="15">
      <c r="A11764" s="190"/>
      <c r="I11764" s="192"/>
    </row>
    <row r="11765" spans="1:9" ht="15">
      <c r="A11765" s="190"/>
      <c r="I11765" s="192"/>
    </row>
    <row r="11766" spans="1:9" ht="15">
      <c r="A11766" s="190"/>
      <c r="I11766" s="192"/>
    </row>
    <row r="11767" spans="1:9" ht="15">
      <c r="A11767" s="190"/>
      <c r="I11767" s="192"/>
    </row>
    <row r="11768" spans="1:9" ht="15">
      <c r="A11768" s="190"/>
      <c r="I11768" s="192"/>
    </row>
    <row r="11769" spans="1:9" ht="15">
      <c r="A11769" s="190"/>
      <c r="I11769" s="192"/>
    </row>
    <row r="11770" spans="1:9" ht="15">
      <c r="A11770" s="190"/>
      <c r="I11770" s="192"/>
    </row>
    <row r="11771" spans="1:9" ht="15">
      <c r="A11771" s="190"/>
      <c r="I11771" s="192"/>
    </row>
    <row r="11772" spans="1:9" ht="15">
      <c r="A11772" s="190"/>
      <c r="I11772" s="192"/>
    </row>
    <row r="11773" spans="1:9" ht="15">
      <c r="A11773" s="190"/>
      <c r="I11773" s="192"/>
    </row>
    <row r="11774" spans="1:9" ht="15">
      <c r="A11774" s="190"/>
      <c r="I11774" s="192"/>
    </row>
    <row r="11775" spans="1:9" ht="15">
      <c r="A11775" s="190"/>
      <c r="I11775" s="192"/>
    </row>
    <row r="11776" spans="1:9" ht="15">
      <c r="A11776" s="190"/>
      <c r="I11776" s="192"/>
    </row>
    <row r="11777" spans="1:9" ht="15">
      <c r="A11777" s="190"/>
      <c r="I11777" s="192"/>
    </row>
    <row r="11778" spans="1:9" ht="15">
      <c r="A11778" s="190"/>
      <c r="I11778" s="192"/>
    </row>
    <row r="11779" spans="1:9" ht="15">
      <c r="A11779" s="190"/>
      <c r="I11779" s="192"/>
    </row>
    <row r="11780" spans="1:9" ht="15">
      <c r="A11780" s="190"/>
      <c r="I11780" s="192"/>
    </row>
    <row r="11781" spans="1:9" ht="15">
      <c r="A11781" s="190"/>
      <c r="I11781" s="192"/>
    </row>
    <row r="11782" spans="1:9" ht="15">
      <c r="A11782" s="190"/>
      <c r="I11782" s="192"/>
    </row>
    <row r="11783" spans="1:9" ht="15">
      <c r="A11783" s="190"/>
      <c r="I11783" s="192"/>
    </row>
    <row r="11784" spans="1:9" ht="15">
      <c r="A11784" s="190"/>
      <c r="I11784" s="192"/>
    </row>
    <row r="11785" spans="1:9" ht="15">
      <c r="A11785" s="190"/>
      <c r="I11785" s="192"/>
    </row>
    <row r="11786" spans="1:9" ht="15">
      <c r="A11786" s="190"/>
      <c r="I11786" s="192"/>
    </row>
    <row r="11787" spans="1:9" ht="15">
      <c r="A11787" s="190"/>
      <c r="I11787" s="192"/>
    </row>
    <row r="11788" spans="1:9" ht="15">
      <c r="A11788" s="190"/>
      <c r="I11788" s="192"/>
    </row>
    <row r="11789" spans="1:9" ht="15">
      <c r="A11789" s="190"/>
      <c r="I11789" s="192"/>
    </row>
    <row r="11790" spans="1:9" ht="15">
      <c r="A11790" s="190"/>
      <c r="I11790" s="192"/>
    </row>
    <row r="11791" spans="1:9" ht="15">
      <c r="A11791" s="190"/>
      <c r="I11791" s="192"/>
    </row>
    <row r="11792" spans="1:9" ht="15">
      <c r="A11792" s="190"/>
      <c r="I11792" s="192"/>
    </row>
    <row r="11793" spans="1:9" ht="15">
      <c r="A11793" s="190"/>
      <c r="I11793" s="192"/>
    </row>
    <row r="11794" spans="1:9" ht="15">
      <c r="A11794" s="190"/>
      <c r="I11794" s="192"/>
    </row>
    <row r="11795" spans="1:9" ht="15">
      <c r="A11795" s="190"/>
      <c r="I11795" s="192"/>
    </row>
    <row r="11796" spans="1:9" ht="15">
      <c r="A11796" s="190"/>
      <c r="I11796" s="192"/>
    </row>
    <row r="11797" spans="1:9" ht="15">
      <c r="A11797" s="190"/>
      <c r="I11797" s="192"/>
    </row>
    <row r="11798" spans="1:9" ht="15">
      <c r="A11798" s="190"/>
      <c r="I11798" s="192"/>
    </row>
    <row r="11799" spans="1:9" ht="15">
      <c r="A11799" s="190"/>
      <c r="I11799" s="192"/>
    </row>
    <row r="11800" spans="1:9" ht="15">
      <c r="A11800" s="190"/>
      <c r="I11800" s="192"/>
    </row>
    <row r="11801" spans="1:9" ht="15">
      <c r="A11801" s="190"/>
      <c r="I11801" s="192"/>
    </row>
    <row r="11802" spans="1:9" ht="15">
      <c r="A11802" s="190"/>
      <c r="I11802" s="192"/>
    </row>
    <row r="11803" spans="1:9" ht="15">
      <c r="A11803" s="190"/>
      <c r="I11803" s="192"/>
    </row>
    <row r="11804" spans="1:9" ht="15">
      <c r="A11804" s="190"/>
      <c r="I11804" s="192"/>
    </row>
    <row r="11805" spans="1:9" ht="15">
      <c r="A11805" s="190"/>
      <c r="I11805" s="192"/>
    </row>
    <row r="11806" spans="1:9" ht="15">
      <c r="A11806" s="190"/>
      <c r="I11806" s="192"/>
    </row>
    <row r="11807" spans="1:9" ht="15">
      <c r="A11807" s="190"/>
      <c r="I11807" s="192"/>
    </row>
    <row r="11808" spans="1:9" ht="15">
      <c r="A11808" s="190"/>
      <c r="I11808" s="192"/>
    </row>
    <row r="11809" spans="1:9" ht="15">
      <c r="A11809" s="190"/>
      <c r="I11809" s="192"/>
    </row>
    <row r="11810" spans="1:9" ht="15">
      <c r="A11810" s="190"/>
      <c r="I11810" s="192"/>
    </row>
    <row r="11811" spans="1:9" ht="15">
      <c r="A11811" s="190"/>
      <c r="I11811" s="192"/>
    </row>
    <row r="11812" spans="1:9" ht="15">
      <c r="A11812" s="190"/>
      <c r="I11812" s="192"/>
    </row>
    <row r="11813" spans="1:9" ht="15">
      <c r="A11813" s="190"/>
      <c r="I11813" s="192"/>
    </row>
    <row r="11814" spans="1:9" ht="15">
      <c r="A11814" s="190"/>
      <c r="I11814" s="192"/>
    </row>
    <row r="11815" spans="1:9" ht="15">
      <c r="A11815" s="190"/>
      <c r="I11815" s="192"/>
    </row>
    <row r="11816" spans="1:9" ht="15">
      <c r="A11816" s="190"/>
      <c r="I11816" s="192"/>
    </row>
    <row r="11817" spans="1:9" ht="15">
      <c r="A11817" s="190"/>
      <c r="I11817" s="192"/>
    </row>
    <row r="11818" spans="1:9" ht="15">
      <c r="A11818" s="190"/>
      <c r="I11818" s="192"/>
    </row>
    <row r="11819" spans="1:9" ht="15">
      <c r="A11819" s="190"/>
      <c r="I11819" s="192"/>
    </row>
    <row r="11820" spans="1:9" ht="15">
      <c r="A11820" s="190"/>
      <c r="I11820" s="192"/>
    </row>
    <row r="11821" spans="1:9" ht="15">
      <c r="A11821" s="190"/>
      <c r="I11821" s="192"/>
    </row>
    <row r="11822" spans="1:9" ht="15">
      <c r="A11822" s="190"/>
      <c r="I11822" s="192"/>
    </row>
    <row r="11823" spans="1:9" ht="15">
      <c r="A11823" s="190"/>
      <c r="I11823" s="192"/>
    </row>
    <row r="11824" spans="1:9" ht="15">
      <c r="A11824" s="190"/>
      <c r="I11824" s="192"/>
    </row>
    <row r="11825" spans="1:9" ht="15">
      <c r="A11825" s="190"/>
      <c r="I11825" s="192"/>
    </row>
    <row r="11826" spans="1:9" ht="15">
      <c r="A11826" s="190"/>
      <c r="I11826" s="192"/>
    </row>
    <row r="11827" spans="1:9" ht="15">
      <c r="A11827" s="190"/>
      <c r="I11827" s="192"/>
    </row>
    <row r="11828" spans="1:9" ht="15">
      <c r="A11828" s="190"/>
      <c r="I11828" s="192"/>
    </row>
    <row r="11829" spans="1:9" ht="15">
      <c r="A11829" s="190"/>
      <c r="I11829" s="192"/>
    </row>
    <row r="11830" spans="1:9" ht="15">
      <c r="A11830" s="190"/>
      <c r="I11830" s="192"/>
    </row>
    <row r="11831" spans="1:9" ht="15">
      <c r="A11831" s="190"/>
      <c r="I11831" s="192"/>
    </row>
    <row r="11832" spans="1:9" ht="15">
      <c r="A11832" s="190"/>
      <c r="I11832" s="192"/>
    </row>
    <row r="11833" spans="1:9" ht="15">
      <c r="A11833" s="190"/>
      <c r="I11833" s="192"/>
    </row>
    <row r="11834" spans="1:9" ht="15">
      <c r="A11834" s="190"/>
      <c r="I11834" s="192"/>
    </row>
    <row r="11835" spans="1:9" ht="15">
      <c r="A11835" s="190"/>
      <c r="I11835" s="192"/>
    </row>
    <row r="11836" spans="1:9" ht="15">
      <c r="A11836" s="190"/>
      <c r="I11836" s="192"/>
    </row>
    <row r="11837" spans="1:9" ht="15">
      <c r="A11837" s="190"/>
      <c r="I11837" s="192"/>
    </row>
    <row r="11838" spans="1:9" ht="15">
      <c r="A11838" s="190"/>
      <c r="I11838" s="192"/>
    </row>
    <row r="11839" spans="1:9" ht="15">
      <c r="A11839" s="190"/>
      <c r="I11839" s="192"/>
    </row>
    <row r="11840" spans="1:9" ht="15">
      <c r="A11840" s="190"/>
      <c r="I11840" s="192"/>
    </row>
    <row r="11841" spans="1:9" ht="15">
      <c r="A11841" s="190"/>
      <c r="I11841" s="192"/>
    </row>
    <row r="11842" spans="1:9" ht="15">
      <c r="A11842" s="190"/>
      <c r="I11842" s="192"/>
    </row>
    <row r="11843" spans="1:9" ht="15">
      <c r="A11843" s="190"/>
      <c r="I11843" s="192"/>
    </row>
    <row r="11844" spans="1:9" ht="15">
      <c r="A11844" s="190"/>
      <c r="I11844" s="192"/>
    </row>
    <row r="11845" spans="1:9" ht="15">
      <c r="A11845" s="190"/>
      <c r="I11845" s="192"/>
    </row>
    <row r="11846" spans="1:9" ht="15">
      <c r="A11846" s="190"/>
      <c r="I11846" s="192"/>
    </row>
    <row r="11847" spans="1:9" ht="15">
      <c r="A11847" s="190"/>
      <c r="I11847" s="192"/>
    </row>
    <row r="11848" spans="1:9" ht="15">
      <c r="A11848" s="190"/>
      <c r="I11848" s="192"/>
    </row>
    <row r="11849" spans="1:9" ht="15">
      <c r="A11849" s="190"/>
      <c r="I11849" s="192"/>
    </row>
    <row r="11850" spans="1:9" ht="15">
      <c r="A11850" s="190"/>
      <c r="I11850" s="192"/>
    </row>
    <row r="11851" spans="1:9" ht="15">
      <c r="A11851" s="190"/>
      <c r="I11851" s="192"/>
    </row>
    <row r="11852" spans="1:9" ht="15">
      <c r="A11852" s="190"/>
      <c r="I11852" s="192"/>
    </row>
    <row r="11853" spans="1:9" ht="15">
      <c r="A11853" s="190"/>
      <c r="I11853" s="192"/>
    </row>
    <row r="11854" spans="1:9" ht="15">
      <c r="A11854" s="190"/>
      <c r="I11854" s="192"/>
    </row>
    <row r="11855" spans="1:9" ht="15">
      <c r="A11855" s="190"/>
      <c r="I11855" s="192"/>
    </row>
    <row r="11856" spans="1:9" ht="15">
      <c r="A11856" s="190"/>
      <c r="I11856" s="192"/>
    </row>
    <row r="11857" spans="1:9" ht="15">
      <c r="A11857" s="190"/>
      <c r="I11857" s="192"/>
    </row>
    <row r="11858" spans="1:9" ht="15">
      <c r="A11858" s="190"/>
      <c r="I11858" s="192"/>
    </row>
    <row r="11859" spans="1:9" ht="15">
      <c r="A11859" s="190"/>
      <c r="I11859" s="192"/>
    </row>
    <row r="11860" spans="1:9" ht="15">
      <c r="A11860" s="190"/>
      <c r="I11860" s="192"/>
    </row>
    <row r="11861" spans="1:9" ht="15">
      <c r="A11861" s="190"/>
      <c r="I11861" s="192"/>
    </row>
    <row r="11862" spans="1:9" ht="15">
      <c r="A11862" s="190"/>
      <c r="I11862" s="192"/>
    </row>
    <row r="11863" spans="1:9" ht="15">
      <c r="A11863" s="190"/>
      <c r="I11863" s="192"/>
    </row>
    <row r="11864" spans="1:9" ht="15">
      <c r="A11864" s="190"/>
      <c r="I11864" s="192"/>
    </row>
    <row r="11865" spans="1:9" ht="15">
      <c r="A11865" s="190"/>
      <c r="I11865" s="192"/>
    </row>
    <row r="11866" spans="1:9" ht="15">
      <c r="A11866" s="190"/>
      <c r="I11866" s="192"/>
    </row>
    <row r="11867" spans="1:9" ht="15">
      <c r="A11867" s="190"/>
      <c r="I11867" s="192"/>
    </row>
    <row r="11868" spans="1:9" ht="15">
      <c r="A11868" s="190"/>
      <c r="I11868" s="192"/>
    </row>
    <row r="11869" spans="1:9" ht="15">
      <c r="A11869" s="190"/>
      <c r="I11869" s="192"/>
    </row>
    <row r="11870" spans="1:9" ht="15">
      <c r="A11870" s="190"/>
      <c r="I11870" s="192"/>
    </row>
    <row r="11871" spans="1:9" ht="15">
      <c r="A11871" s="190"/>
      <c r="I11871" s="192"/>
    </row>
    <row r="11872" spans="1:9" ht="15">
      <c r="A11872" s="190"/>
      <c r="I11872" s="192"/>
    </row>
    <row r="11873" spans="1:9" ht="15">
      <c r="A11873" s="190"/>
      <c r="I11873" s="192"/>
    </row>
    <row r="11874" spans="1:9" ht="15">
      <c r="A11874" s="190"/>
      <c r="I11874" s="192"/>
    </row>
    <row r="11875" spans="1:9" ht="15">
      <c r="A11875" s="190"/>
      <c r="I11875" s="192"/>
    </row>
    <row r="11876" spans="1:9" ht="15">
      <c r="A11876" s="190"/>
      <c r="I11876" s="192"/>
    </row>
    <row r="11877" spans="1:9" ht="15">
      <c r="A11877" s="190"/>
      <c r="I11877" s="192"/>
    </row>
    <row r="11878" spans="1:9" ht="15">
      <c r="A11878" s="190"/>
      <c r="I11878" s="192"/>
    </row>
    <row r="11879" spans="1:9" ht="15">
      <c r="A11879" s="190"/>
      <c r="I11879" s="192"/>
    </row>
    <row r="11880" spans="1:9" ht="15">
      <c r="A11880" s="190"/>
      <c r="I11880" s="192"/>
    </row>
    <row r="11881" spans="1:9" ht="15">
      <c r="A11881" s="190"/>
      <c r="I11881" s="192"/>
    </row>
    <row r="11882" spans="1:9" ht="15">
      <c r="A11882" s="190"/>
      <c r="I11882" s="192"/>
    </row>
    <row r="11883" spans="1:9" ht="15">
      <c r="A11883" s="190"/>
      <c r="I11883" s="192"/>
    </row>
    <row r="11884" spans="1:9" ht="15">
      <c r="A11884" s="190"/>
      <c r="I11884" s="192"/>
    </row>
    <row r="11885" spans="1:9" ht="15">
      <c r="A11885" s="190"/>
      <c r="I11885" s="192"/>
    </row>
    <row r="11886" spans="1:9" ht="15">
      <c r="A11886" s="190"/>
      <c r="I11886" s="192"/>
    </row>
    <row r="11887" spans="1:9" ht="15">
      <c r="A11887" s="190"/>
      <c r="I11887" s="192"/>
    </row>
    <row r="11888" spans="1:9" ht="15">
      <c r="A11888" s="190"/>
      <c r="I11888" s="192"/>
    </row>
    <row r="11889" spans="1:9" ht="15">
      <c r="A11889" s="190"/>
      <c r="I11889" s="192"/>
    </row>
    <row r="11890" spans="1:9" ht="15">
      <c r="A11890" s="190"/>
      <c r="I11890" s="192"/>
    </row>
    <row r="11891" spans="1:9" ht="15">
      <c r="A11891" s="190"/>
      <c r="I11891" s="192"/>
    </row>
    <row r="11892" spans="1:9" ht="15">
      <c r="A11892" s="190"/>
      <c r="I11892" s="192"/>
    </row>
    <row r="11893" spans="1:9" ht="15">
      <c r="A11893" s="190"/>
      <c r="I11893" s="192"/>
    </row>
    <row r="11894" spans="1:9" ht="15">
      <c r="A11894" s="190"/>
      <c r="I11894" s="192"/>
    </row>
    <row r="11895" spans="1:9" ht="15">
      <c r="A11895" s="190"/>
      <c r="I11895" s="192"/>
    </row>
    <row r="11896" spans="1:9" ht="15">
      <c r="A11896" s="190"/>
      <c r="I11896" s="192"/>
    </row>
    <row r="11897" spans="1:9" ht="15">
      <c r="A11897" s="190"/>
      <c r="I11897" s="192"/>
    </row>
    <row r="11898" spans="1:9" ht="15">
      <c r="A11898" s="190"/>
      <c r="I11898" s="192"/>
    </row>
    <row r="11899" spans="1:9" ht="15">
      <c r="A11899" s="190"/>
      <c r="I11899" s="192"/>
    </row>
    <row r="11900" spans="1:9" ht="15">
      <c r="A11900" s="190"/>
      <c r="I11900" s="192"/>
    </row>
    <row r="11901" spans="1:9" ht="15">
      <c r="A11901" s="190"/>
      <c r="I11901" s="192"/>
    </row>
    <row r="11902" spans="1:9" ht="15">
      <c r="A11902" s="190"/>
      <c r="I11902" s="192"/>
    </row>
    <row r="11903" spans="1:9" ht="15">
      <c r="A11903" s="190"/>
      <c r="I11903" s="192"/>
    </row>
    <row r="11904" spans="1:9" ht="15">
      <c r="A11904" s="190"/>
      <c r="I11904" s="192"/>
    </row>
    <row r="11905" spans="1:9" ht="15">
      <c r="A11905" s="190"/>
      <c r="I11905" s="192"/>
    </row>
    <row r="11906" spans="1:9" ht="15">
      <c r="A11906" s="190"/>
      <c r="I11906" s="192"/>
    </row>
    <row r="11907" spans="1:9" ht="15">
      <c r="A11907" s="190"/>
      <c r="I11907" s="192"/>
    </row>
    <row r="11908" spans="1:9" ht="15">
      <c r="A11908" s="190"/>
      <c r="I11908" s="192"/>
    </row>
    <row r="11909" spans="1:9" ht="15">
      <c r="A11909" s="190"/>
      <c r="I11909" s="192"/>
    </row>
    <row r="11910" spans="1:9" ht="15">
      <c r="A11910" s="190"/>
      <c r="I11910" s="192"/>
    </row>
    <row r="11911" spans="1:9" ht="15">
      <c r="A11911" s="190"/>
      <c r="I11911" s="192"/>
    </row>
    <row r="11912" spans="1:9" ht="15">
      <c r="A11912" s="190"/>
      <c r="I11912" s="192"/>
    </row>
    <row r="11913" spans="1:9" ht="15">
      <c r="A11913" s="190"/>
      <c r="I11913" s="192"/>
    </row>
    <row r="11914" spans="1:9" ht="15">
      <c r="A11914" s="190"/>
      <c r="I11914" s="192"/>
    </row>
    <row r="11915" spans="1:9" ht="15">
      <c r="A11915" s="190"/>
      <c r="I11915" s="192"/>
    </row>
    <row r="11916" spans="1:9" ht="15">
      <c r="A11916" s="190"/>
      <c r="I11916" s="192"/>
    </row>
    <row r="11917" spans="1:9" ht="15">
      <c r="A11917" s="190"/>
      <c r="I11917" s="192"/>
    </row>
    <row r="11918" spans="1:9" ht="15">
      <c r="A11918" s="190"/>
      <c r="I11918" s="192"/>
    </row>
    <row r="11919" spans="1:9" ht="15">
      <c r="A11919" s="190"/>
      <c r="I11919" s="192"/>
    </row>
    <row r="11920" spans="1:9" ht="15">
      <c r="A11920" s="190"/>
      <c r="I11920" s="192"/>
    </row>
    <row r="11921" spans="1:9" ht="15">
      <c r="A11921" s="190"/>
      <c r="I11921" s="192"/>
    </row>
    <row r="11922" spans="1:9" ht="15">
      <c r="A11922" s="190"/>
      <c r="I11922" s="192"/>
    </row>
    <row r="11923" spans="1:9" ht="15">
      <c r="A11923" s="190"/>
      <c r="I11923" s="192"/>
    </row>
    <row r="11924" spans="1:9" ht="15">
      <c r="A11924" s="190"/>
      <c r="I11924" s="192"/>
    </row>
    <row r="11925" spans="1:9" ht="15">
      <c r="A11925" s="190"/>
      <c r="I11925" s="192"/>
    </row>
    <row r="11926" spans="1:9" ht="15">
      <c r="A11926" s="190"/>
      <c r="I11926" s="192"/>
    </row>
    <row r="11927" spans="1:9" ht="15">
      <c r="A11927" s="190"/>
      <c r="I11927" s="192"/>
    </row>
    <row r="11928" spans="1:9" ht="15">
      <c r="A11928" s="190"/>
      <c r="I11928" s="192"/>
    </row>
    <row r="11929" spans="1:9" ht="15">
      <c r="A11929" s="190"/>
      <c r="I11929" s="192"/>
    </row>
    <row r="11930" spans="1:9" ht="15">
      <c r="A11930" s="190"/>
      <c r="I11930" s="192"/>
    </row>
    <row r="11931" spans="1:9" ht="15">
      <c r="A11931" s="190"/>
      <c r="I11931" s="192"/>
    </row>
    <row r="11932" spans="1:9" ht="15">
      <c r="A11932" s="190"/>
      <c r="I11932" s="192"/>
    </row>
    <row r="11933" spans="1:9" ht="15">
      <c r="A11933" s="190"/>
      <c r="I11933" s="192"/>
    </row>
    <row r="11934" spans="1:9" ht="15">
      <c r="A11934" s="190"/>
      <c r="I11934" s="192"/>
    </row>
    <row r="11935" spans="1:9" ht="15">
      <c r="A11935" s="190"/>
      <c r="I11935" s="192"/>
    </row>
    <row r="11936" spans="1:9" ht="15">
      <c r="A11936" s="190"/>
      <c r="I11936" s="192"/>
    </row>
    <row r="11937" spans="1:9" ht="15">
      <c r="A11937" s="190"/>
      <c r="I11937" s="192"/>
    </row>
    <row r="11938" spans="1:9" ht="15">
      <c r="A11938" s="190"/>
      <c r="I11938" s="192"/>
    </row>
    <row r="11939" spans="1:9" ht="15">
      <c r="A11939" s="190"/>
      <c r="I11939" s="192"/>
    </row>
    <row r="11940" spans="1:9" ht="15">
      <c r="A11940" s="190"/>
      <c r="I11940" s="192"/>
    </row>
    <row r="11941" spans="1:9" ht="15">
      <c r="A11941" s="190"/>
      <c r="I11941" s="192"/>
    </row>
    <row r="11942" spans="1:9" ht="15">
      <c r="A11942" s="190"/>
      <c r="I11942" s="192"/>
    </row>
    <row r="11943" spans="1:9" ht="15">
      <c r="A11943" s="190"/>
      <c r="I11943" s="192"/>
    </row>
    <row r="11944" spans="1:9" ht="15">
      <c r="A11944" s="190"/>
      <c r="I11944" s="192"/>
    </row>
    <row r="11945" spans="1:9" ht="15">
      <c r="A11945" s="190"/>
      <c r="I11945" s="192"/>
    </row>
    <row r="11946" spans="1:9" ht="15">
      <c r="A11946" s="190"/>
      <c r="I11946" s="192"/>
    </row>
    <row r="11947" spans="1:9" ht="15">
      <c r="A11947" s="190"/>
      <c r="I11947" s="192"/>
    </row>
    <row r="11948" spans="1:9" ht="15">
      <c r="A11948" s="190"/>
      <c r="I11948" s="192"/>
    </row>
    <row r="11949" spans="1:9" ht="15">
      <c r="A11949" s="190"/>
      <c r="I11949" s="192"/>
    </row>
    <row r="11950" spans="1:9" ht="15">
      <c r="A11950" s="190"/>
      <c r="I11950" s="192"/>
    </row>
    <row r="11951" spans="1:9" ht="15">
      <c r="A11951" s="190"/>
      <c r="I11951" s="192"/>
    </row>
    <row r="11952" spans="1:9" ht="15">
      <c r="A11952" s="190"/>
      <c r="I11952" s="192"/>
    </row>
    <row r="11953" spans="1:9" ht="15">
      <c r="A11953" s="190"/>
      <c r="I11953" s="192"/>
    </row>
    <row r="11954" spans="1:9" ht="15">
      <c r="A11954" s="190"/>
      <c r="I11954" s="192"/>
    </row>
    <row r="11955" spans="1:9" ht="15">
      <c r="A11955" s="190"/>
      <c r="I11955" s="192"/>
    </row>
    <row r="11956" spans="1:9" ht="15">
      <c r="A11956" s="190"/>
      <c r="I11956" s="192"/>
    </row>
    <row r="11957" spans="1:9" ht="15">
      <c r="A11957" s="190"/>
      <c r="I11957" s="192"/>
    </row>
    <row r="11958" spans="1:9" ht="15">
      <c r="A11958" s="190"/>
      <c r="I11958" s="192"/>
    </row>
    <row r="11959" spans="1:9" ht="15">
      <c r="A11959" s="190"/>
      <c r="I11959" s="192"/>
    </row>
    <row r="11960" spans="1:9" ht="15">
      <c r="A11960" s="190"/>
      <c r="I11960" s="192"/>
    </row>
    <row r="11961" spans="1:9" ht="15">
      <c r="A11961" s="190"/>
      <c r="I11961" s="192"/>
    </row>
    <row r="11962" spans="1:9" ht="15">
      <c r="A11962" s="190"/>
      <c r="I11962" s="192"/>
    </row>
    <row r="11963" spans="1:9" ht="15">
      <c r="A11963" s="190"/>
      <c r="I11963" s="192"/>
    </row>
    <row r="11964" spans="1:9" ht="15">
      <c r="A11964" s="190"/>
      <c r="I11964" s="192"/>
    </row>
    <row r="11965" spans="1:9" ht="15">
      <c r="A11965" s="190"/>
      <c r="I11965" s="192"/>
    </row>
    <row r="11966" spans="1:9" ht="15">
      <c r="A11966" s="190"/>
      <c r="I11966" s="192"/>
    </row>
    <row r="11967" spans="1:9" ht="15">
      <c r="A11967" s="190"/>
      <c r="I11967" s="192"/>
    </row>
    <row r="11968" spans="1:9" ht="15">
      <c r="A11968" s="190"/>
      <c r="I11968" s="192"/>
    </row>
    <row r="11969" spans="1:9" ht="15">
      <c r="A11969" s="190"/>
      <c r="I11969" s="192"/>
    </row>
    <row r="11970" spans="1:9" ht="15">
      <c r="A11970" s="190"/>
      <c r="I11970" s="192"/>
    </row>
    <row r="11971" spans="1:9" ht="15">
      <c r="A11971" s="190"/>
      <c r="I11971" s="192"/>
    </row>
    <row r="11972" spans="1:9" ht="15">
      <c r="A11972" s="190"/>
      <c r="I11972" s="192"/>
    </row>
    <row r="11973" spans="1:9" ht="15">
      <c r="A11973" s="190"/>
      <c r="I11973" s="192"/>
    </row>
    <row r="11974" spans="1:9" ht="15">
      <c r="A11974" s="190"/>
      <c r="I11974" s="192"/>
    </row>
    <row r="11975" spans="1:9" ht="15">
      <c r="A11975" s="190"/>
      <c r="I11975" s="192"/>
    </row>
    <row r="11976" spans="1:9" ht="15">
      <c r="A11976" s="190"/>
      <c r="I11976" s="192"/>
    </row>
    <row r="11977" spans="1:9" ht="15">
      <c r="A11977" s="190"/>
      <c r="I11977" s="192"/>
    </row>
    <row r="11978" spans="1:9" ht="15">
      <c r="A11978" s="190"/>
      <c r="I11978" s="192"/>
    </row>
    <row r="11979" spans="1:9" ht="15">
      <c r="A11979" s="190"/>
      <c r="I11979" s="192"/>
    </row>
    <row r="11980" spans="1:9" ht="15">
      <c r="A11980" s="190"/>
      <c r="I11980" s="192"/>
    </row>
    <row r="11981" spans="1:9" ht="15">
      <c r="A11981" s="190"/>
      <c r="I11981" s="192"/>
    </row>
    <row r="11982" spans="1:9" ht="15">
      <c r="A11982" s="190"/>
      <c r="I11982" s="192"/>
    </row>
    <row r="11983" spans="1:9" ht="15">
      <c r="A11983" s="190"/>
      <c r="I11983" s="192"/>
    </row>
    <row r="11984" spans="1:9" ht="15">
      <c r="A11984" s="190"/>
      <c r="I11984" s="192"/>
    </row>
    <row r="11985" spans="1:9" ht="15">
      <c r="A11985" s="190"/>
      <c r="I11985" s="192"/>
    </row>
    <row r="11986" spans="1:9" ht="15">
      <c r="A11986" s="190"/>
      <c r="I11986" s="192"/>
    </row>
    <row r="11987" spans="1:9" ht="15">
      <c r="A11987" s="190"/>
      <c r="I11987" s="192"/>
    </row>
    <row r="11988" spans="1:9" ht="15">
      <c r="A11988" s="190"/>
      <c r="I11988" s="192"/>
    </row>
    <row r="11989" spans="1:9" ht="15">
      <c r="A11989" s="190"/>
      <c r="I11989" s="192"/>
    </row>
    <row r="11990" spans="1:9" ht="15">
      <c r="A11990" s="190"/>
      <c r="I11990" s="192"/>
    </row>
    <row r="11991" spans="1:9" ht="15">
      <c r="A11991" s="190"/>
      <c r="I11991" s="192"/>
    </row>
    <row r="11992" spans="1:9" ht="15">
      <c r="A11992" s="190"/>
      <c r="I11992" s="192"/>
    </row>
    <row r="11993" spans="1:9" ht="15">
      <c r="A11993" s="190"/>
      <c r="I11993" s="192"/>
    </row>
    <row r="11994" spans="1:9" ht="15">
      <c r="A11994" s="190"/>
      <c r="I11994" s="192"/>
    </row>
    <row r="11995" spans="1:9" ht="15">
      <c r="A11995" s="190"/>
      <c r="I11995" s="192"/>
    </row>
    <row r="11996" spans="1:9" ht="15">
      <c r="A11996" s="190"/>
      <c r="I11996" s="192"/>
    </row>
    <row r="11997" spans="1:9" ht="15">
      <c r="A11997" s="190"/>
      <c r="I11997" s="192"/>
    </row>
    <row r="11998" spans="1:9" ht="15">
      <c r="A11998" s="190"/>
      <c r="I11998" s="192"/>
    </row>
    <row r="11999" spans="1:9" ht="15">
      <c r="A11999" s="190"/>
      <c r="I11999" s="192"/>
    </row>
    <row r="12000" spans="1:9" ht="15">
      <c r="A12000" s="190"/>
      <c r="I12000" s="192"/>
    </row>
    <row r="12001" spans="1:9" ht="15">
      <c r="A12001" s="190"/>
      <c r="I12001" s="192"/>
    </row>
    <row r="12002" spans="1:9" ht="15">
      <c r="A12002" s="190"/>
      <c r="I12002" s="192"/>
    </row>
    <row r="12003" spans="1:9" ht="15">
      <c r="A12003" s="190"/>
      <c r="I12003" s="192"/>
    </row>
    <row r="12004" spans="1:9" ht="15">
      <c r="A12004" s="190"/>
      <c r="I12004" s="192"/>
    </row>
    <row r="12005" spans="1:9" ht="15">
      <c r="A12005" s="190"/>
      <c r="I12005" s="192"/>
    </row>
    <row r="12006" spans="1:9" ht="15">
      <c r="A12006" s="190"/>
      <c r="I12006" s="192"/>
    </row>
    <row r="12007" spans="1:9" ht="15">
      <c r="A12007" s="190"/>
      <c r="I12007" s="192"/>
    </row>
    <row r="12008" spans="1:9" ht="15">
      <c r="A12008" s="190"/>
      <c r="I12008" s="192"/>
    </row>
    <row r="12009" spans="1:9" ht="15">
      <c r="A12009" s="190"/>
      <c r="I12009" s="192"/>
    </row>
    <row r="12010" spans="1:9" ht="15">
      <c r="A12010" s="190"/>
      <c r="I12010" s="192"/>
    </row>
    <row r="12011" spans="1:9" ht="15">
      <c r="A12011" s="190"/>
      <c r="I12011" s="192"/>
    </row>
    <row r="12012" spans="1:9" ht="15">
      <c r="A12012" s="190"/>
      <c r="I12012" s="192"/>
    </row>
    <row r="12013" spans="1:9" ht="15">
      <c r="A12013" s="190"/>
      <c r="I12013" s="192"/>
    </row>
    <row r="12014" spans="1:9" ht="15">
      <c r="A12014" s="190"/>
      <c r="I12014" s="192"/>
    </row>
    <row r="12015" spans="1:9" ht="15">
      <c r="A12015" s="190"/>
      <c r="I12015" s="192"/>
    </row>
    <row r="12016" spans="1:9" ht="15">
      <c r="A12016" s="190"/>
      <c r="I12016" s="192"/>
    </row>
    <row r="12017" spans="1:9" ht="15">
      <c r="A12017" s="190"/>
      <c r="I12017" s="192"/>
    </row>
    <row r="12018" spans="1:9" ht="15">
      <c r="A12018" s="190"/>
      <c r="I12018" s="192"/>
    </row>
    <row r="12019" spans="1:9" ht="15">
      <c r="A12019" s="190"/>
      <c r="I12019" s="192"/>
    </row>
    <row r="12020" spans="1:9" ht="15">
      <c r="A12020" s="190"/>
      <c r="I12020" s="192"/>
    </row>
    <row r="12021" spans="1:9" ht="15">
      <c r="A12021" s="190"/>
      <c r="I12021" s="192"/>
    </row>
    <row r="12022" spans="1:9" ht="15">
      <c r="A12022" s="190"/>
      <c r="I12022" s="192"/>
    </row>
    <row r="12023" spans="1:9" ht="15">
      <c r="A12023" s="190"/>
      <c r="I12023" s="192"/>
    </row>
    <row r="12024" spans="1:9" ht="15">
      <c r="A12024" s="190"/>
      <c r="I12024" s="192"/>
    </row>
    <row r="12025" spans="1:9" ht="15">
      <c r="A12025" s="190"/>
      <c r="I12025" s="192"/>
    </row>
    <row r="12026" spans="1:9" ht="15">
      <c r="A12026" s="190"/>
      <c r="I12026" s="192"/>
    </row>
    <row r="12027" spans="1:9" ht="15">
      <c r="A12027" s="190"/>
      <c r="I12027" s="192"/>
    </row>
    <row r="12028" spans="1:9" ht="15">
      <c r="A12028" s="190"/>
      <c r="I12028" s="192"/>
    </row>
    <row r="12029" spans="1:9" ht="15">
      <c r="A12029" s="190"/>
      <c r="I12029" s="192"/>
    </row>
    <row r="12030" spans="1:9" ht="15">
      <c r="A12030" s="190"/>
      <c r="I12030" s="192"/>
    </row>
    <row r="12031" spans="1:9" ht="15">
      <c r="A12031" s="190"/>
      <c r="I12031" s="192"/>
    </row>
    <row r="12032" spans="1:9" ht="15">
      <c r="A12032" s="190"/>
      <c r="I12032" s="192"/>
    </row>
    <row r="12033" spans="1:9" ht="15">
      <c r="A12033" s="190"/>
      <c r="I12033" s="192"/>
    </row>
    <row r="12034" spans="1:9" ht="15">
      <c r="A12034" s="190"/>
      <c r="I12034" s="192"/>
    </row>
    <row r="12035" spans="1:9" ht="15">
      <c r="A12035" s="190"/>
      <c r="I12035" s="192"/>
    </row>
    <row r="12036" spans="1:9" ht="15">
      <c r="A12036" s="190"/>
      <c r="I12036" s="192"/>
    </row>
    <row r="12037" spans="1:9" ht="15">
      <c r="A12037" s="190"/>
      <c r="I12037" s="192"/>
    </row>
    <row r="12038" spans="1:9" ht="15">
      <c r="A12038" s="190"/>
      <c r="I12038" s="192"/>
    </row>
    <row r="12039" spans="1:9" ht="15">
      <c r="A12039" s="190"/>
      <c r="I12039" s="192"/>
    </row>
    <row r="12040" spans="1:9" ht="15">
      <c r="A12040" s="190"/>
      <c r="I12040" s="192"/>
    </row>
    <row r="12041" spans="1:9" ht="15">
      <c r="A12041" s="190"/>
      <c r="I12041" s="192"/>
    </row>
    <row r="12042" spans="1:9" ht="15">
      <c r="A12042" s="190"/>
      <c r="I12042" s="192"/>
    </row>
    <row r="12043" spans="1:9" ht="15">
      <c r="A12043" s="190"/>
      <c r="I12043" s="192"/>
    </row>
    <row r="12044" spans="1:9" ht="15">
      <c r="A12044" s="190"/>
      <c r="I12044" s="192"/>
    </row>
    <row r="12045" spans="1:9" ht="15">
      <c r="A12045" s="190"/>
      <c r="I12045" s="192"/>
    </row>
    <row r="12046" spans="1:9" ht="15">
      <c r="A12046" s="190"/>
      <c r="I12046" s="192"/>
    </row>
    <row r="12047" spans="1:9" ht="15">
      <c r="A12047" s="190"/>
      <c r="I12047" s="192"/>
    </row>
    <row r="12048" spans="1:9" ht="15">
      <c r="A12048" s="190"/>
      <c r="I12048" s="192"/>
    </row>
    <row r="12049" spans="1:9" ht="15">
      <c r="A12049" s="190"/>
      <c r="I12049" s="192"/>
    </row>
    <row r="12050" spans="1:9" ht="15">
      <c r="A12050" s="190"/>
      <c r="I12050" s="192"/>
    </row>
    <row r="12051" spans="1:9" ht="15">
      <c r="A12051" s="190"/>
      <c r="I12051" s="192"/>
    </row>
    <row r="12052" spans="1:9" ht="15">
      <c r="A12052" s="190"/>
      <c r="I12052" s="192"/>
    </row>
    <row r="12053" spans="1:9" ht="15">
      <c r="A12053" s="190"/>
      <c r="I12053" s="192"/>
    </row>
    <row r="12054" spans="1:9" ht="15">
      <c r="A12054" s="190"/>
      <c r="I12054" s="192"/>
    </row>
    <row r="12055" spans="1:9" ht="15">
      <c r="A12055" s="190"/>
      <c r="I12055" s="192"/>
    </row>
    <row r="12056" spans="1:9" ht="15">
      <c r="A12056" s="190"/>
      <c r="I12056" s="192"/>
    </row>
    <row r="12057" spans="1:9" ht="15">
      <c r="A12057" s="190"/>
      <c r="I12057" s="192"/>
    </row>
    <row r="12058" spans="1:9" ht="15">
      <c r="A12058" s="190"/>
      <c r="I12058" s="192"/>
    </row>
    <row r="12059" spans="1:9" ht="15">
      <c r="A12059" s="190"/>
      <c r="I12059" s="192"/>
    </row>
    <row r="12060" spans="1:9" ht="15">
      <c r="A12060" s="190"/>
      <c r="I12060" s="192"/>
    </row>
    <row r="12061" spans="1:9" ht="15">
      <c r="A12061" s="190"/>
      <c r="I12061" s="192"/>
    </row>
    <row r="12062" spans="1:9" ht="15">
      <c r="A12062" s="190"/>
      <c r="I12062" s="192"/>
    </row>
    <row r="12063" spans="1:9" ht="15">
      <c r="A12063" s="190"/>
      <c r="I12063" s="192"/>
    </row>
    <row r="12064" spans="1:9" ht="15">
      <c r="A12064" s="190"/>
      <c r="I12064" s="192"/>
    </row>
    <row r="12065" spans="1:9" ht="15">
      <c r="A12065" s="190"/>
      <c r="I12065" s="192"/>
    </row>
    <row r="12066" spans="1:9" ht="15">
      <c r="A12066" s="190"/>
      <c r="I12066" s="192"/>
    </row>
    <row r="12067" spans="1:9" ht="15">
      <c r="A12067" s="190"/>
      <c r="I12067" s="192"/>
    </row>
    <row r="12068" spans="1:9" ht="15">
      <c r="A12068" s="190"/>
      <c r="I12068" s="192"/>
    </row>
    <row r="12069" spans="1:9" ht="15">
      <c r="A12069" s="190"/>
      <c r="I12069" s="192"/>
    </row>
    <row r="12070" spans="1:9" ht="15">
      <c r="A12070" s="190"/>
      <c r="I12070" s="192"/>
    </row>
    <row r="12071" spans="1:9" ht="15">
      <c r="A12071" s="190"/>
      <c r="I12071" s="192"/>
    </row>
    <row r="12072" spans="1:9" ht="15">
      <c r="A12072" s="190"/>
      <c r="I12072" s="192"/>
    </row>
    <row r="12073" spans="1:9" ht="15">
      <c r="A12073" s="190"/>
      <c r="I12073" s="192"/>
    </row>
    <row r="12074" spans="1:9" ht="15">
      <c r="A12074" s="190"/>
      <c r="I12074" s="192"/>
    </row>
    <row r="12075" spans="1:9" ht="15">
      <c r="A12075" s="190"/>
      <c r="I12075" s="192"/>
    </row>
    <row r="12076" spans="1:9" ht="15">
      <c r="A12076" s="190"/>
      <c r="I12076" s="192"/>
    </row>
    <row r="12077" spans="1:9" ht="15">
      <c r="A12077" s="190"/>
      <c r="I12077" s="192"/>
    </row>
    <row r="12078" spans="1:9" ht="15">
      <c r="A12078" s="190"/>
      <c r="I12078" s="192"/>
    </row>
    <row r="12079" spans="1:9" ht="15">
      <c r="A12079" s="190"/>
      <c r="I12079" s="192"/>
    </row>
    <row r="12080" spans="1:9" ht="15">
      <c r="A12080" s="190"/>
      <c r="I12080" s="192"/>
    </row>
    <row r="12081" spans="1:9" ht="15">
      <c r="A12081" s="190"/>
      <c r="I12081" s="192"/>
    </row>
    <row r="12082" spans="1:9" ht="15">
      <c r="A12082" s="190"/>
      <c r="I12082" s="192"/>
    </row>
    <row r="12083" spans="1:9" ht="15">
      <c r="A12083" s="190"/>
      <c r="I12083" s="192"/>
    </row>
    <row r="12084" spans="1:9" ht="15">
      <c r="A12084" s="190"/>
      <c r="I12084" s="192"/>
    </row>
    <row r="12085" spans="1:9" ht="15">
      <c r="A12085" s="190"/>
      <c r="I12085" s="192"/>
    </row>
    <row r="12086" spans="1:9" ht="15">
      <c r="A12086" s="190"/>
      <c r="I12086" s="192"/>
    </row>
    <row r="12087" spans="1:9" ht="15">
      <c r="A12087" s="190"/>
      <c r="I12087" s="192"/>
    </row>
    <row r="12088" spans="1:9" ht="15">
      <c r="A12088" s="190"/>
      <c r="I12088" s="192"/>
    </row>
    <row r="12089" spans="1:9" ht="15">
      <c r="A12089" s="190"/>
      <c r="I12089" s="192"/>
    </row>
    <row r="12090" spans="1:9" ht="15">
      <c r="A12090" s="190"/>
      <c r="I12090" s="192"/>
    </row>
    <row r="12091" spans="1:9" ht="15">
      <c r="A12091" s="190"/>
      <c r="I12091" s="192"/>
    </row>
    <row r="12092" spans="1:9" ht="15">
      <c r="A12092" s="190"/>
      <c r="I12092" s="192"/>
    </row>
    <row r="12093" spans="1:9" ht="15">
      <c r="A12093" s="190"/>
      <c r="I12093" s="192"/>
    </row>
    <row r="12094" spans="1:9" ht="15">
      <c r="A12094" s="190"/>
      <c r="I12094" s="192"/>
    </row>
    <row r="12095" spans="1:9" ht="15">
      <c r="A12095" s="190"/>
      <c r="I12095" s="192"/>
    </row>
    <row r="12096" spans="1:9" ht="15">
      <c r="A12096" s="190"/>
      <c r="I12096" s="192"/>
    </row>
    <row r="12097" spans="1:9" ht="15">
      <c r="A12097" s="190"/>
      <c r="I12097" s="192"/>
    </row>
    <row r="12098" spans="1:9" ht="15">
      <c r="A12098" s="190"/>
      <c r="I12098" s="192"/>
    </row>
    <row r="12099" spans="1:9" ht="15">
      <c r="A12099" s="190"/>
      <c r="I12099" s="192"/>
    </row>
    <row r="12100" spans="1:9" ht="15">
      <c r="A12100" s="190"/>
      <c r="I12100" s="192"/>
    </row>
    <row r="12101" spans="1:9" ht="15">
      <c r="A12101" s="190"/>
      <c r="I12101" s="192"/>
    </row>
    <row r="12102" spans="1:9" ht="15">
      <c r="A12102" s="190"/>
      <c r="I12102" s="192"/>
    </row>
    <row r="12103" spans="1:9" ht="15">
      <c r="A12103" s="190"/>
      <c r="I12103" s="192"/>
    </row>
    <row r="12104" spans="1:9" ht="15">
      <c r="A12104" s="190"/>
      <c r="I12104" s="192"/>
    </row>
    <row r="12105" spans="1:9" ht="15">
      <c r="A12105" s="190"/>
      <c r="I12105" s="192"/>
    </row>
    <row r="12106" spans="1:9" ht="15">
      <c r="A12106" s="190"/>
      <c r="I12106" s="192"/>
    </row>
    <row r="12107" spans="1:9" ht="15">
      <c r="A12107" s="190"/>
      <c r="I12107" s="192"/>
    </row>
    <row r="12108" spans="1:9" ht="15">
      <c r="A12108" s="190"/>
      <c r="I12108" s="192"/>
    </row>
    <row r="12109" spans="1:9" ht="15">
      <c r="A12109" s="190"/>
      <c r="I12109" s="192"/>
    </row>
    <row r="12110" spans="1:9" ht="15">
      <c r="A12110" s="190"/>
      <c r="I12110" s="192"/>
    </row>
    <row r="12111" spans="1:9" ht="15">
      <c r="A12111" s="190"/>
      <c r="I12111" s="192"/>
    </row>
    <row r="12112" spans="1:9" ht="15">
      <c r="A12112" s="190"/>
      <c r="I12112" s="192"/>
    </row>
    <row r="12113" spans="1:9" ht="15">
      <c r="A12113" s="190"/>
      <c r="I12113" s="192"/>
    </row>
    <row r="12114" spans="1:9" ht="15">
      <c r="A12114" s="190"/>
      <c r="I12114" s="192"/>
    </row>
    <row r="12115" spans="1:9" ht="15">
      <c r="A12115" s="190"/>
      <c r="I12115" s="192"/>
    </row>
    <row r="12116" spans="1:9" ht="15">
      <c r="A12116" s="190"/>
      <c r="I12116" s="192"/>
    </row>
    <row r="12117" spans="1:9" ht="15">
      <c r="A12117" s="190"/>
      <c r="I12117" s="192"/>
    </row>
    <row r="12118" spans="1:9" ht="15">
      <c r="A12118" s="190"/>
      <c r="I12118" s="192"/>
    </row>
    <row r="12119" spans="1:9" ht="15">
      <c r="A12119" s="190"/>
      <c r="I12119" s="192"/>
    </row>
    <row r="12120" spans="1:9" ht="15">
      <c r="A12120" s="190"/>
      <c r="I12120" s="192"/>
    </row>
    <row r="12121" spans="1:9" ht="15">
      <c r="A12121" s="190"/>
      <c r="I12121" s="192"/>
    </row>
    <row r="12122" spans="1:9" ht="15">
      <c r="A12122" s="190"/>
      <c r="I12122" s="192"/>
    </row>
    <row r="12123" spans="1:9" ht="15">
      <c r="A12123" s="190"/>
      <c r="I12123" s="192"/>
    </row>
    <row r="12124" spans="1:9" ht="15">
      <c r="A12124" s="190"/>
      <c r="I12124" s="192"/>
    </row>
    <row r="12125" spans="1:9" ht="15">
      <c r="A12125" s="190"/>
      <c r="I12125" s="192"/>
    </row>
    <row r="12126" spans="1:9" ht="15">
      <c r="A12126" s="190"/>
      <c r="I12126" s="192"/>
    </row>
    <row r="12127" spans="1:9" ht="15">
      <c r="A12127" s="190"/>
      <c r="I12127" s="192"/>
    </row>
    <row r="12128" spans="1:9" ht="15">
      <c r="A12128" s="190"/>
      <c r="I12128" s="192"/>
    </row>
    <row r="12129" spans="1:9" ht="15">
      <c r="A12129" s="190"/>
      <c r="I12129" s="192"/>
    </row>
    <row r="12130" spans="1:9" ht="15">
      <c r="A12130" s="190"/>
      <c r="I12130" s="192"/>
    </row>
    <row r="12131" spans="1:9" ht="15">
      <c r="A12131" s="190"/>
      <c r="I12131" s="192"/>
    </row>
    <row r="12132" spans="1:9" ht="15">
      <c r="A12132" s="190"/>
      <c r="I12132" s="192"/>
    </row>
    <row r="12133" spans="1:9" ht="15">
      <c r="A12133" s="190"/>
      <c r="I12133" s="192"/>
    </row>
    <row r="12134" spans="1:9" ht="15">
      <c r="A12134" s="190"/>
      <c r="I12134" s="192"/>
    </row>
    <row r="12135" spans="1:9" ht="15">
      <c r="A12135" s="190"/>
      <c r="I12135" s="192"/>
    </row>
    <row r="12136" spans="1:9" ht="15">
      <c r="A12136" s="190"/>
      <c r="I12136" s="192"/>
    </row>
    <row r="12137" spans="1:9" ht="15">
      <c r="A12137" s="190"/>
      <c r="I12137" s="192"/>
    </row>
    <row r="12138" spans="1:9" ht="15">
      <c r="A12138" s="190"/>
      <c r="I12138" s="192"/>
    </row>
    <row r="12139" spans="1:9" ht="15">
      <c r="A12139" s="190"/>
      <c r="I12139" s="192"/>
    </row>
    <row r="12140" spans="1:9" ht="15">
      <c r="A12140" s="190"/>
      <c r="I12140" s="192"/>
    </row>
    <row r="12141" spans="1:9" ht="15">
      <c r="A12141" s="190"/>
      <c r="I12141" s="192"/>
    </row>
    <row r="12142" spans="1:9" ht="15">
      <c r="A12142" s="190"/>
      <c r="I12142" s="192"/>
    </row>
    <row r="12143" spans="1:9" ht="15">
      <c r="A12143" s="190"/>
      <c r="I12143" s="192"/>
    </row>
    <row r="12144" spans="1:9" ht="15">
      <c r="A12144" s="190"/>
      <c r="I12144" s="192"/>
    </row>
    <row r="12145" spans="1:9" ht="15">
      <c r="A12145" s="190"/>
      <c r="I12145" s="192"/>
    </row>
    <row r="12146" spans="1:9" ht="15">
      <c r="A12146" s="190"/>
      <c r="I12146" s="192"/>
    </row>
    <row r="12147" spans="1:9" ht="15">
      <c r="A12147" s="190"/>
      <c r="I12147" s="192"/>
    </row>
    <row r="12148" spans="1:9" ht="15">
      <c r="A12148" s="190"/>
      <c r="I12148" s="192"/>
    </row>
    <row r="12149" spans="1:9" ht="15">
      <c r="A12149" s="190"/>
      <c r="I12149" s="192"/>
    </row>
    <row r="12150" spans="1:9" ht="15">
      <c r="A12150" s="190"/>
      <c r="I12150" s="192"/>
    </row>
    <row r="12151" spans="1:9" ht="15">
      <c r="A12151" s="190"/>
      <c r="I12151" s="192"/>
    </row>
    <row r="12152" spans="1:9" ht="15">
      <c r="A12152" s="190"/>
      <c r="I12152" s="192"/>
    </row>
    <row r="12153" spans="1:9" ht="15">
      <c r="A12153" s="190"/>
      <c r="I12153" s="192"/>
    </row>
    <row r="12154" spans="1:9" ht="15">
      <c r="A12154" s="190"/>
      <c r="I12154" s="192"/>
    </row>
    <row r="12155" spans="1:9" ht="15">
      <c r="A12155" s="190"/>
      <c r="I12155" s="192"/>
    </row>
    <row r="12156" spans="1:9" ht="15">
      <c r="A12156" s="190"/>
      <c r="I12156" s="192"/>
    </row>
    <row r="12157" spans="1:9" ht="15">
      <c r="A12157" s="190"/>
      <c r="I12157" s="192"/>
    </row>
    <row r="12158" spans="1:9" ht="15">
      <c r="A12158" s="190"/>
      <c r="I12158" s="192"/>
    </row>
    <row r="12159" spans="1:9" ht="15">
      <c r="A12159" s="190"/>
      <c r="I12159" s="192"/>
    </row>
    <row r="12160" spans="1:9" ht="15">
      <c r="A12160" s="190"/>
      <c r="I12160" s="192"/>
    </row>
    <row r="12161" spans="1:9" ht="15">
      <c r="A12161" s="190"/>
      <c r="I12161" s="192"/>
    </row>
    <row r="12162" spans="1:9" ht="15">
      <c r="A12162" s="190"/>
      <c r="I12162" s="192"/>
    </row>
    <row r="12163" spans="1:9" ht="15">
      <c r="A12163" s="190"/>
      <c r="I12163" s="192"/>
    </row>
    <row r="12164" spans="1:9" ht="15">
      <c r="A12164" s="190"/>
      <c r="I12164" s="192"/>
    </row>
    <row r="12165" spans="1:9" ht="15">
      <c r="A12165" s="190"/>
      <c r="I12165" s="192"/>
    </row>
    <row r="12166" spans="1:9" ht="15">
      <c r="A12166" s="190"/>
      <c r="I12166" s="192"/>
    </row>
    <row r="12167" spans="1:9" ht="15">
      <c r="A12167" s="190"/>
      <c r="I12167" s="192"/>
    </row>
    <row r="12168" spans="1:9" ht="15">
      <c r="A12168" s="190"/>
      <c r="I12168" s="192"/>
    </row>
    <row r="12169" spans="1:9" ht="15">
      <c r="A12169" s="190"/>
      <c r="I12169" s="192"/>
    </row>
    <row r="12170" spans="1:9" ht="15">
      <c r="A12170" s="190"/>
      <c r="I12170" s="192"/>
    </row>
    <row r="12171" spans="1:9" ht="15">
      <c r="A12171" s="190"/>
      <c r="I12171" s="192"/>
    </row>
    <row r="12172" spans="1:9" ht="15">
      <c r="A12172" s="190"/>
      <c r="I12172" s="192"/>
    </row>
    <row r="12173" spans="1:9" ht="15">
      <c r="A12173" s="190"/>
      <c r="I12173" s="192"/>
    </row>
    <row r="12174" spans="1:9" ht="15">
      <c r="A12174" s="190"/>
      <c r="I12174" s="192"/>
    </row>
    <row r="12175" spans="1:9" ht="15">
      <c r="A12175" s="190"/>
      <c r="I12175" s="192"/>
    </row>
    <row r="12176" spans="1:9" ht="15">
      <c r="A12176" s="190"/>
      <c r="I12176" s="192"/>
    </row>
    <row r="12177" spans="1:9" ht="15">
      <c r="A12177" s="190"/>
      <c r="I12177" s="192"/>
    </row>
    <row r="12178" spans="1:9" ht="15">
      <c r="A12178" s="190"/>
      <c r="I12178" s="192"/>
    </row>
    <row r="12179" spans="1:9" ht="15">
      <c r="A12179" s="190"/>
      <c r="I12179" s="192"/>
    </row>
    <row r="12180" spans="1:9" ht="15">
      <c r="A12180" s="190"/>
      <c r="I12180" s="192"/>
    </row>
    <row r="12181" spans="1:9" ht="15">
      <c r="A12181" s="190"/>
      <c r="I12181" s="192"/>
    </row>
    <row r="12182" spans="1:9" ht="15">
      <c r="A12182" s="190"/>
      <c r="I12182" s="192"/>
    </row>
    <row r="12183" spans="1:9" ht="15">
      <c r="A12183" s="190"/>
      <c r="I12183" s="192"/>
    </row>
    <row r="12184" spans="1:9" ht="15">
      <c r="A12184" s="190"/>
      <c r="I12184" s="192"/>
    </row>
    <row r="12185" spans="1:9" ht="15">
      <c r="A12185" s="190"/>
      <c r="I12185" s="192"/>
    </row>
    <row r="12186" spans="1:9" ht="15">
      <c r="A12186" s="190"/>
      <c r="I12186" s="192"/>
    </row>
    <row r="12187" spans="1:9" ht="15">
      <c r="A12187" s="190"/>
      <c r="I12187" s="192"/>
    </row>
    <row r="12188" spans="1:9" ht="15">
      <c r="A12188" s="190"/>
      <c r="I12188" s="192"/>
    </row>
    <row r="12189" spans="1:9" ht="15">
      <c r="A12189" s="190"/>
      <c r="I12189" s="192"/>
    </row>
    <row r="12190" spans="1:9" ht="15">
      <c r="A12190" s="190"/>
      <c r="I12190" s="192"/>
    </row>
    <row r="12191" spans="1:9" ht="15">
      <c r="A12191" s="190"/>
      <c r="I12191" s="192"/>
    </row>
    <row r="12192" spans="1:9" ht="15">
      <c r="A12192" s="190"/>
      <c r="I12192" s="192"/>
    </row>
    <row r="12193" spans="1:9" ht="15">
      <c r="A12193" s="190"/>
      <c r="I12193" s="192"/>
    </row>
    <row r="12194" spans="1:9" ht="15">
      <c r="A12194" s="190"/>
      <c r="I12194" s="192"/>
    </row>
    <row r="12195" spans="1:9" ht="15">
      <c r="A12195" s="190"/>
      <c r="I12195" s="192"/>
    </row>
    <row r="12196" spans="1:9" ht="15">
      <c r="A12196" s="190"/>
      <c r="I12196" s="192"/>
    </row>
    <row r="12197" spans="1:9" ht="15">
      <c r="A12197" s="190"/>
      <c r="I12197" s="192"/>
    </row>
    <row r="12198" spans="1:9" ht="15">
      <c r="A12198" s="190"/>
      <c r="I12198" s="192"/>
    </row>
    <row r="12199" spans="1:9" ht="15">
      <c r="A12199" s="190"/>
      <c r="I12199" s="192"/>
    </row>
    <row r="12200" spans="1:9" ht="15">
      <c r="A12200" s="190"/>
      <c r="I12200" s="192"/>
    </row>
    <row r="12201" spans="1:9" ht="15">
      <c r="A12201" s="190"/>
      <c r="I12201" s="192"/>
    </row>
    <row r="12202" spans="1:9" ht="15">
      <c r="A12202" s="190"/>
      <c r="I12202" s="192"/>
    </row>
    <row r="12203" spans="1:9" ht="15">
      <c r="A12203" s="190"/>
      <c r="I12203" s="192"/>
    </row>
    <row r="12204" spans="1:9" ht="15">
      <c r="A12204" s="190"/>
      <c r="I12204" s="192"/>
    </row>
    <row r="12205" spans="1:9" ht="15">
      <c r="A12205" s="190"/>
      <c r="I12205" s="192"/>
    </row>
    <row r="12206" spans="1:9" ht="15">
      <c r="A12206" s="190"/>
      <c r="I12206" s="192"/>
    </row>
    <row r="12207" spans="1:9" ht="15">
      <c r="A12207" s="190"/>
      <c r="I12207" s="192"/>
    </row>
    <row r="12208" spans="1:9" ht="15">
      <c r="A12208" s="190"/>
      <c r="I12208" s="192"/>
    </row>
    <row r="12209" spans="1:9" ht="15">
      <c r="A12209" s="190"/>
      <c r="I12209" s="192"/>
    </row>
    <row r="12210" spans="1:9" ht="15">
      <c r="A12210" s="190"/>
      <c r="I12210" s="192"/>
    </row>
    <row r="12211" spans="1:9" ht="15">
      <c r="A12211" s="190"/>
      <c r="I12211" s="192"/>
    </row>
    <row r="12212" spans="1:9" ht="15">
      <c r="A12212" s="190"/>
      <c r="I12212" s="192"/>
    </row>
    <row r="12213" spans="1:9" ht="15">
      <c r="A12213" s="190"/>
      <c r="I12213" s="192"/>
    </row>
    <row r="12214" spans="1:9" ht="15">
      <c r="A12214" s="190"/>
      <c r="I12214" s="192"/>
    </row>
    <row r="12215" spans="1:9" ht="15">
      <c r="A12215" s="190"/>
      <c r="I12215" s="192"/>
    </row>
    <row r="12216" spans="1:9" ht="15">
      <c r="A12216" s="190"/>
      <c r="I12216" s="192"/>
    </row>
    <row r="12217" spans="1:9" ht="15">
      <c r="A12217" s="190"/>
      <c r="I12217" s="192"/>
    </row>
    <row r="12218" spans="1:9" ht="15">
      <c r="A12218" s="190"/>
      <c r="I12218" s="192"/>
    </row>
    <row r="12219" spans="1:9" ht="15">
      <c r="A12219" s="190"/>
      <c r="I12219" s="192"/>
    </row>
    <row r="12220" spans="1:9" ht="15">
      <c r="A12220" s="190"/>
      <c r="I12220" s="192"/>
    </row>
    <row r="12221" spans="1:9" ht="15">
      <c r="A12221" s="190"/>
      <c r="I12221" s="192"/>
    </row>
    <row r="12222" spans="1:9" ht="15">
      <c r="A12222" s="190"/>
      <c r="I12222" s="192"/>
    </row>
    <row r="12223" spans="1:9" ht="15">
      <c r="A12223" s="190"/>
      <c r="I12223" s="192"/>
    </row>
    <row r="12224" spans="1:9" ht="15">
      <c r="A12224" s="190"/>
      <c r="I12224" s="192"/>
    </row>
    <row r="12225" spans="1:9" ht="15">
      <c r="A12225" s="190"/>
      <c r="I12225" s="192"/>
    </row>
    <row r="12226" spans="1:9" ht="15">
      <c r="A12226" s="190"/>
      <c r="I12226" s="192"/>
    </row>
    <row r="12227" spans="1:9" ht="15">
      <c r="A12227" s="190"/>
      <c r="I12227" s="192"/>
    </row>
    <row r="12228" spans="1:9" ht="15">
      <c r="A12228" s="190"/>
      <c r="I12228" s="192"/>
    </row>
    <row r="12229" spans="1:9" ht="15">
      <c r="A12229" s="190"/>
      <c r="I12229" s="192"/>
    </row>
    <row r="12230" spans="1:9" ht="15">
      <c r="A12230" s="190"/>
      <c r="I12230" s="192"/>
    </row>
    <row r="12231" spans="1:9" ht="15">
      <c r="A12231" s="190"/>
      <c r="I12231" s="192"/>
    </row>
    <row r="12232" spans="1:9" ht="15">
      <c r="A12232" s="190"/>
      <c r="I12232" s="192"/>
    </row>
    <row r="12233" spans="1:9" ht="15">
      <c r="A12233" s="190"/>
      <c r="I12233" s="192"/>
    </row>
    <row r="12234" spans="1:9" ht="15">
      <c r="A12234" s="190"/>
      <c r="I12234" s="192"/>
    </row>
    <row r="12235" spans="1:9" ht="15">
      <c r="A12235" s="190"/>
      <c r="I12235" s="192"/>
    </row>
    <row r="12236" spans="1:9" ht="15">
      <c r="A12236" s="190"/>
      <c r="I12236" s="192"/>
    </row>
    <row r="12237" spans="1:9" ht="15">
      <c r="A12237" s="190"/>
      <c r="I12237" s="192"/>
    </row>
    <row r="12238" spans="1:9" ht="15">
      <c r="A12238" s="190"/>
      <c r="I12238" s="192"/>
    </row>
    <row r="12239" spans="1:9" ht="15">
      <c r="A12239" s="190"/>
      <c r="I12239" s="192"/>
    </row>
    <row r="12240" spans="1:9" ht="15">
      <c r="A12240" s="190"/>
      <c r="I12240" s="192"/>
    </row>
    <row r="12241" spans="1:9" ht="15">
      <c r="A12241" s="190"/>
      <c r="I12241" s="192"/>
    </row>
    <row r="12242" spans="1:9" ht="15">
      <c r="A12242" s="190"/>
      <c r="I12242" s="192"/>
    </row>
    <row r="12243" spans="1:9" ht="15">
      <c r="A12243" s="190"/>
      <c r="I12243" s="192"/>
    </row>
    <row r="12244" spans="1:9" ht="15">
      <c r="A12244" s="190"/>
      <c r="I12244" s="192"/>
    </row>
    <row r="12245" spans="1:9" ht="15">
      <c r="A12245" s="190"/>
      <c r="I12245" s="192"/>
    </row>
    <row r="12246" spans="1:9" ht="15">
      <c r="A12246" s="190"/>
      <c r="I12246" s="192"/>
    </row>
    <row r="12247" spans="1:9" ht="15">
      <c r="A12247" s="190"/>
      <c r="I12247" s="192"/>
    </row>
    <row r="12248" spans="1:9" ht="15">
      <c r="A12248" s="190"/>
      <c r="I12248" s="192"/>
    </row>
    <row r="12249" spans="1:9" ht="15">
      <c r="A12249" s="190"/>
      <c r="I12249" s="192"/>
    </row>
    <row r="12250" spans="1:9" ht="15">
      <c r="A12250" s="190"/>
      <c r="I12250" s="192"/>
    </row>
    <row r="12251" spans="1:9" ht="15">
      <c r="A12251" s="190"/>
      <c r="I12251" s="192"/>
    </row>
    <row r="12252" spans="1:9" ht="15">
      <c r="A12252" s="190"/>
      <c r="I12252" s="192"/>
    </row>
    <row r="12253" spans="1:9" ht="15">
      <c r="A12253" s="190"/>
      <c r="I12253" s="192"/>
    </row>
    <row r="12254" spans="1:9" ht="15">
      <c r="A12254" s="190"/>
      <c r="I12254" s="192"/>
    </row>
    <row r="12255" spans="1:9" ht="15">
      <c r="A12255" s="190"/>
      <c r="I12255" s="192"/>
    </row>
    <row r="12256" spans="1:9" ht="15">
      <c r="A12256" s="190"/>
      <c r="I12256" s="192"/>
    </row>
    <row r="12257" spans="1:9" ht="15">
      <c r="A12257" s="190"/>
      <c r="I12257" s="192"/>
    </row>
    <row r="12258" spans="1:9" ht="15">
      <c r="A12258" s="190"/>
      <c r="I12258" s="192"/>
    </row>
    <row r="12259" spans="1:9" ht="15">
      <c r="A12259" s="190"/>
      <c r="I12259" s="192"/>
    </row>
    <row r="12260" spans="1:9" ht="15">
      <c r="A12260" s="190"/>
      <c r="I12260" s="192"/>
    </row>
    <row r="12261" spans="1:9" ht="15">
      <c r="A12261" s="190"/>
      <c r="I12261" s="192"/>
    </row>
    <row r="12262" spans="1:9" ht="15">
      <c r="A12262" s="190"/>
      <c r="I12262" s="192"/>
    </row>
    <row r="12263" spans="1:9" ht="15">
      <c r="A12263" s="190"/>
      <c r="I12263" s="192"/>
    </row>
    <row r="12264" spans="1:9" ht="15">
      <c r="A12264" s="190"/>
      <c r="I12264" s="192"/>
    </row>
    <row r="12265" spans="1:9" ht="15">
      <c r="A12265" s="190"/>
      <c r="I12265" s="192"/>
    </row>
    <row r="12266" spans="1:9" ht="15">
      <c r="A12266" s="190"/>
      <c r="I12266" s="192"/>
    </row>
    <row r="12267" spans="1:9" ht="15">
      <c r="A12267" s="190"/>
      <c r="I12267" s="192"/>
    </row>
    <row r="12268" spans="1:9" ht="15">
      <c r="A12268" s="190"/>
      <c r="I12268" s="192"/>
    </row>
    <row r="12269" spans="1:9" ht="15">
      <c r="A12269" s="190"/>
      <c r="I12269" s="192"/>
    </row>
    <row r="12270" spans="1:9" ht="15">
      <c r="A12270" s="190"/>
      <c r="I12270" s="192"/>
    </row>
    <row r="12271" spans="1:9" ht="15">
      <c r="A12271" s="190"/>
      <c r="I12271" s="192"/>
    </row>
    <row r="12272" spans="1:9" ht="15">
      <c r="A12272" s="190"/>
      <c r="I12272" s="192"/>
    </row>
    <row r="12273" spans="1:9" ht="15">
      <c r="A12273" s="190"/>
      <c r="I12273" s="192"/>
    </row>
    <row r="12274" spans="1:9" ht="15">
      <c r="A12274" s="190"/>
      <c r="I12274" s="192"/>
    </row>
    <row r="12275" spans="1:9" ht="15">
      <c r="A12275" s="190"/>
      <c r="I12275" s="192"/>
    </row>
    <row r="12276" spans="1:9" ht="15">
      <c r="A12276" s="190"/>
      <c r="I12276" s="192"/>
    </row>
    <row r="12277" spans="1:9" ht="15">
      <c r="A12277" s="190"/>
      <c r="I12277" s="192"/>
    </row>
    <row r="12278" spans="1:9" ht="15">
      <c r="A12278" s="190"/>
      <c r="I12278" s="192"/>
    </row>
    <row r="12279" spans="1:9" ht="15">
      <c r="A12279" s="190"/>
      <c r="I12279" s="192"/>
    </row>
    <row r="12280" spans="1:9" ht="15">
      <c r="A12280" s="190"/>
      <c r="I12280" s="192"/>
    </row>
    <row r="12281" spans="1:9" ht="15">
      <c r="A12281" s="190"/>
      <c r="I12281" s="192"/>
    </row>
    <row r="12282" spans="1:9" ht="15">
      <c r="A12282" s="190"/>
      <c r="I12282" s="192"/>
    </row>
    <row r="12283" spans="1:9" ht="15">
      <c r="A12283" s="190"/>
      <c r="I12283" s="192"/>
    </row>
    <row r="12284" spans="1:9" ht="15">
      <c r="A12284" s="190"/>
      <c r="I12284" s="192"/>
    </row>
    <row r="12285" spans="1:9" ht="15">
      <c r="A12285" s="190"/>
      <c r="I12285" s="192"/>
    </row>
    <row r="12286" spans="1:9" ht="15">
      <c r="A12286" s="190"/>
      <c r="I12286" s="192"/>
    </row>
    <row r="12287" spans="1:9" ht="15">
      <c r="A12287" s="190"/>
      <c r="I12287" s="192"/>
    </row>
    <row r="12288" spans="1:9" ht="15">
      <c r="A12288" s="190"/>
      <c r="I12288" s="192"/>
    </row>
    <row r="12289" spans="1:9" ht="15">
      <c r="A12289" s="190"/>
      <c r="I12289" s="192"/>
    </row>
    <row r="12290" spans="1:9" ht="15">
      <c r="A12290" s="190"/>
      <c r="I12290" s="192"/>
    </row>
    <row r="12291" spans="1:9" ht="15">
      <c r="A12291" s="190"/>
      <c r="I12291" s="192"/>
    </row>
    <row r="12292" spans="1:9" ht="15">
      <c r="A12292" s="190"/>
      <c r="I12292" s="192"/>
    </row>
    <row r="12293" spans="1:9" ht="15">
      <c r="A12293" s="190"/>
      <c r="I12293" s="192"/>
    </row>
    <row r="12294" spans="1:9" ht="15">
      <c r="A12294" s="190"/>
      <c r="I12294" s="192"/>
    </row>
    <row r="12295" spans="1:9" ht="15">
      <c r="A12295" s="190"/>
      <c r="I12295" s="192"/>
    </row>
    <row r="12296" spans="1:9" ht="15">
      <c r="A12296" s="190"/>
      <c r="I12296" s="192"/>
    </row>
    <row r="12297" spans="1:9" ht="15">
      <c r="A12297" s="190"/>
      <c r="I12297" s="192"/>
    </row>
    <row r="12298" spans="1:9" ht="15">
      <c r="A12298" s="190"/>
      <c r="I12298" s="192"/>
    </row>
    <row r="12299" spans="1:9" ht="15">
      <c r="A12299" s="190"/>
      <c r="I12299" s="192"/>
    </row>
    <row r="12300" spans="1:9" ht="15">
      <c r="A12300" s="190"/>
      <c r="I12300" s="192"/>
    </row>
    <row r="12301" spans="1:9" ht="15">
      <c r="A12301" s="190"/>
      <c r="I12301" s="192"/>
    </row>
    <row r="12302" spans="1:9" ht="15">
      <c r="A12302" s="190"/>
      <c r="I12302" s="192"/>
    </row>
    <row r="12303" spans="1:9" ht="15">
      <c r="A12303" s="190"/>
      <c r="I12303" s="192"/>
    </row>
    <row r="12304" spans="1:9" ht="15">
      <c r="A12304" s="190"/>
      <c r="I12304" s="192"/>
    </row>
    <row r="12305" spans="1:9" ht="15">
      <c r="A12305" s="190"/>
      <c r="I12305" s="192"/>
    </row>
    <row r="12306" spans="1:9" ht="15">
      <c r="A12306" s="190"/>
      <c r="I12306" s="192"/>
    </row>
    <row r="12307" spans="1:9" ht="15">
      <c r="A12307" s="190"/>
      <c r="I12307" s="192"/>
    </row>
    <row r="12308" spans="1:9" ht="15">
      <c r="A12308" s="190"/>
      <c r="I12308" s="192"/>
    </row>
    <row r="12309" spans="1:9" ht="15">
      <c r="A12309" s="190"/>
      <c r="I12309" s="192"/>
    </row>
    <row r="12310" spans="1:9" ht="15">
      <c r="A12310" s="190"/>
      <c r="I12310" s="192"/>
    </row>
    <row r="12311" spans="1:9" ht="15">
      <c r="A12311" s="190"/>
      <c r="I12311" s="192"/>
    </row>
    <row r="12312" spans="1:9" ht="15">
      <c r="A12312" s="190"/>
      <c r="I12312" s="192"/>
    </row>
    <row r="12313" spans="1:9" ht="15">
      <c r="A12313" s="190"/>
      <c r="I12313" s="192"/>
    </row>
    <row r="12314" spans="1:9" ht="15">
      <c r="A12314" s="190"/>
      <c r="I12314" s="192"/>
    </row>
    <row r="12315" spans="1:9" ht="15">
      <c r="A12315" s="190"/>
      <c r="I12315" s="192"/>
    </row>
    <row r="12316" spans="1:9" ht="15">
      <c r="A12316" s="190"/>
      <c r="I12316" s="192"/>
    </row>
    <row r="12317" spans="1:9" ht="15">
      <c r="A12317" s="190"/>
      <c r="I12317" s="192"/>
    </row>
    <row r="12318" spans="1:9" ht="15">
      <c r="A12318" s="190"/>
      <c r="I12318" s="192"/>
    </row>
    <row r="12319" spans="1:9" ht="15">
      <c r="A12319" s="190"/>
      <c r="I12319" s="192"/>
    </row>
    <row r="12320" spans="1:9" ht="15">
      <c r="A12320" s="190"/>
      <c r="I12320" s="192"/>
    </row>
    <row r="12321" spans="1:9" ht="15">
      <c r="A12321" s="190"/>
      <c r="I12321" s="192"/>
    </row>
    <row r="12322" spans="1:9" ht="15">
      <c r="A12322" s="190"/>
      <c r="I12322" s="192"/>
    </row>
    <row r="12323" spans="1:9" ht="15">
      <c r="A12323" s="190"/>
      <c r="I12323" s="192"/>
    </row>
    <row r="12324" spans="1:9" ht="15">
      <c r="A12324" s="190"/>
      <c r="I12324" s="192"/>
    </row>
    <row r="12325" spans="1:9" ht="15">
      <c r="A12325" s="190"/>
      <c r="I12325" s="192"/>
    </row>
    <row r="12326" spans="1:9" ht="15">
      <c r="A12326" s="190"/>
      <c r="I12326" s="192"/>
    </row>
    <row r="12327" spans="1:9" ht="15">
      <c r="A12327" s="190"/>
      <c r="I12327" s="192"/>
    </row>
    <row r="12328" spans="1:9" ht="15">
      <c r="A12328" s="190"/>
      <c r="I12328" s="192"/>
    </row>
    <row r="12329" spans="1:9" ht="15">
      <c r="A12329" s="190"/>
      <c r="I12329" s="192"/>
    </row>
    <row r="12330" spans="1:9" ht="15">
      <c r="A12330" s="190"/>
      <c r="I12330" s="192"/>
    </row>
    <row r="12331" spans="1:9" ht="15">
      <c r="A12331" s="190"/>
      <c r="I12331" s="192"/>
    </row>
    <row r="12332" spans="1:9" ht="15">
      <c r="A12332" s="190"/>
      <c r="I12332" s="192"/>
    </row>
    <row r="12333" spans="1:9" ht="15">
      <c r="A12333" s="190"/>
      <c r="I12333" s="192"/>
    </row>
    <row r="12334" spans="1:9" ht="15">
      <c r="A12334" s="190"/>
      <c r="I12334" s="192"/>
    </row>
    <row r="12335" spans="1:9" ht="15">
      <c r="A12335" s="190"/>
      <c r="I12335" s="192"/>
    </row>
    <row r="12336" spans="1:9" ht="15">
      <c r="A12336" s="190"/>
      <c r="I12336" s="192"/>
    </row>
    <row r="12337" spans="1:9" ht="15">
      <c r="A12337" s="190"/>
      <c r="I12337" s="192"/>
    </row>
    <row r="12338" spans="1:9" ht="15">
      <c r="A12338" s="190"/>
      <c r="I12338" s="192"/>
    </row>
    <row r="12339" spans="1:9" ht="15">
      <c r="A12339" s="190"/>
      <c r="I12339" s="192"/>
    </row>
    <row r="12340" spans="1:9" ht="15">
      <c r="A12340" s="190"/>
      <c r="I12340" s="192"/>
    </row>
    <row r="12341" spans="1:9" ht="15">
      <c r="A12341" s="190"/>
      <c r="I12341" s="192"/>
    </row>
    <row r="12342" spans="1:9" ht="15">
      <c r="A12342" s="190"/>
      <c r="I12342" s="192"/>
    </row>
    <row r="12343" spans="1:9" ht="15">
      <c r="A12343" s="190"/>
      <c r="I12343" s="192"/>
    </row>
    <row r="12344" spans="1:9" ht="15">
      <c r="A12344" s="190"/>
      <c r="I12344" s="192"/>
    </row>
    <row r="12345" spans="1:9" ht="15">
      <c r="A12345" s="190"/>
      <c r="I12345" s="192"/>
    </row>
    <row r="12346" spans="1:9" ht="15">
      <c r="A12346" s="190"/>
      <c r="I12346" s="192"/>
    </row>
    <row r="12347" spans="1:9" ht="15">
      <c r="A12347" s="190"/>
      <c r="I12347" s="192"/>
    </row>
    <row r="12348" spans="1:9" ht="15">
      <c r="A12348" s="190"/>
      <c r="I12348" s="192"/>
    </row>
    <row r="12349" spans="1:9" ht="15">
      <c r="A12349" s="190"/>
      <c r="I12349" s="192"/>
    </row>
    <row r="12350" spans="1:9" ht="15">
      <c r="A12350" s="190"/>
      <c r="I12350" s="192"/>
    </row>
    <row r="12351" spans="1:9" ht="15">
      <c r="A12351" s="190"/>
      <c r="I12351" s="192"/>
    </row>
    <row r="12352" spans="1:9" ht="15">
      <c r="A12352" s="190"/>
      <c r="I12352" s="192"/>
    </row>
    <row r="12353" spans="1:9" ht="15">
      <c r="A12353" s="190"/>
      <c r="I12353" s="192"/>
    </row>
    <row r="12354" spans="1:9" ht="15">
      <c r="A12354" s="190"/>
      <c r="I12354" s="192"/>
    </row>
    <row r="12355" spans="1:9" ht="15">
      <c r="A12355" s="190"/>
      <c r="I12355" s="192"/>
    </row>
    <row r="12356" spans="1:9" ht="15">
      <c r="A12356" s="190"/>
      <c r="I12356" s="192"/>
    </row>
    <row r="12357" spans="1:9" ht="15">
      <c r="A12357" s="190"/>
      <c r="I12357" s="192"/>
    </row>
    <row r="12358" spans="1:9" ht="15">
      <c r="A12358" s="190"/>
      <c r="I12358" s="192"/>
    </row>
    <row r="12359" spans="1:9" ht="15">
      <c r="A12359" s="190"/>
      <c r="I12359" s="192"/>
    </row>
    <row r="12360" spans="1:9" ht="15">
      <c r="A12360" s="190"/>
      <c r="I12360" s="192"/>
    </row>
    <row r="12361" spans="1:9" ht="15">
      <c r="A12361" s="190"/>
      <c r="I12361" s="192"/>
    </row>
    <row r="12362" spans="1:9" ht="15">
      <c r="A12362" s="190"/>
      <c r="I12362" s="192"/>
    </row>
    <row r="12363" spans="1:9" ht="15">
      <c r="A12363" s="190"/>
      <c r="I12363" s="192"/>
    </row>
    <row r="12364" spans="1:9" ht="15">
      <c r="A12364" s="190"/>
      <c r="I12364" s="192"/>
    </row>
    <row r="12365" spans="1:9" ht="15">
      <c r="A12365" s="190"/>
      <c r="I12365" s="192"/>
    </row>
    <row r="12366" spans="1:9" ht="15">
      <c r="A12366" s="190"/>
      <c r="I12366" s="192"/>
    </row>
    <row r="12367" spans="1:9" ht="15">
      <c r="A12367" s="190"/>
      <c r="I12367" s="192"/>
    </row>
    <row r="12368" spans="1:9" ht="15">
      <c r="A12368" s="190"/>
      <c r="I12368" s="192"/>
    </row>
    <row r="12369" spans="1:9" ht="15">
      <c r="A12369" s="190"/>
      <c r="I12369" s="192"/>
    </row>
    <row r="12370" spans="1:9" ht="15">
      <c r="A12370" s="190"/>
      <c r="I12370" s="192"/>
    </row>
    <row r="12371" spans="1:9" ht="15">
      <c r="A12371" s="190"/>
      <c r="I12371" s="192"/>
    </row>
    <row r="12372" spans="1:9" ht="15">
      <c r="A12372" s="190"/>
      <c r="I12372" s="192"/>
    </row>
    <row r="12373" spans="1:9" ht="15">
      <c r="A12373" s="190"/>
      <c r="I12373" s="192"/>
    </row>
    <row r="12374" spans="1:9" ht="15">
      <c r="A12374" s="190"/>
      <c r="I12374" s="192"/>
    </row>
    <row r="12375" spans="1:9" ht="15">
      <c r="A12375" s="190"/>
      <c r="I12375" s="192"/>
    </row>
    <row r="12376" spans="1:9" ht="15">
      <c r="A12376" s="190"/>
      <c r="I12376" s="192"/>
    </row>
    <row r="12377" spans="1:9" ht="15">
      <c r="A12377" s="190"/>
      <c r="I12377" s="192"/>
    </row>
    <row r="12378" spans="1:9" ht="15">
      <c r="A12378" s="190"/>
      <c r="I12378" s="192"/>
    </row>
    <row r="12379" spans="1:9" ht="15">
      <c r="A12379" s="190"/>
      <c r="I12379" s="192"/>
    </row>
    <row r="12380" spans="1:9" ht="15">
      <c r="A12380" s="190"/>
      <c r="I12380" s="192"/>
    </row>
    <row r="12381" spans="1:9" ht="15">
      <c r="A12381" s="190"/>
      <c r="I12381" s="192"/>
    </row>
    <row r="12382" spans="1:9" ht="15">
      <c r="A12382" s="190"/>
      <c r="I12382" s="192"/>
    </row>
    <row r="12383" spans="1:9" ht="15">
      <c r="A12383" s="190"/>
      <c r="I12383" s="192"/>
    </row>
    <row r="12384" spans="1:9" ht="15">
      <c r="A12384" s="190"/>
      <c r="I12384" s="192"/>
    </row>
    <row r="12385" spans="1:9" ht="15">
      <c r="A12385" s="190"/>
      <c r="I12385" s="192"/>
    </row>
    <row r="12386" spans="1:9" ht="15">
      <c r="A12386" s="190"/>
      <c r="I12386" s="192"/>
    </row>
    <row r="12387" spans="1:9" ht="15">
      <c r="A12387" s="190"/>
      <c r="I12387" s="192"/>
    </row>
    <row r="12388" spans="1:9" ht="15">
      <c r="A12388" s="190"/>
      <c r="I12388" s="192"/>
    </row>
    <row r="12389" spans="1:9" ht="15">
      <c r="A12389" s="190"/>
      <c r="I12389" s="192"/>
    </row>
    <row r="12390" spans="1:9" ht="15">
      <c r="A12390" s="190"/>
      <c r="I12390" s="192"/>
    </row>
    <row r="12391" spans="1:9" ht="15">
      <c r="A12391" s="190"/>
      <c r="I12391" s="192"/>
    </row>
    <row r="12392" spans="1:9" ht="15">
      <c r="A12392" s="190"/>
      <c r="I12392" s="192"/>
    </row>
    <row r="12393" spans="1:9" ht="15">
      <c r="A12393" s="190"/>
      <c r="I12393" s="192"/>
    </row>
    <row r="12394" spans="1:9" ht="15">
      <c r="A12394" s="190"/>
      <c r="I12394" s="192"/>
    </row>
    <row r="12395" spans="1:9" ht="15">
      <c r="A12395" s="190"/>
      <c r="I12395" s="192"/>
    </row>
    <row r="12396" spans="1:9" ht="15">
      <c r="A12396" s="190"/>
      <c r="I12396" s="192"/>
    </row>
    <row r="12397" spans="1:9" ht="15">
      <c r="A12397" s="190"/>
      <c r="I12397" s="192"/>
    </row>
    <row r="12398" spans="1:9" ht="15">
      <c r="A12398" s="190"/>
      <c r="I12398" s="192"/>
    </row>
    <row r="12399" spans="1:9" ht="15">
      <c r="A12399" s="190"/>
      <c r="I12399" s="192"/>
    </row>
    <row r="12400" spans="1:9" ht="15">
      <c r="A12400" s="190"/>
      <c r="I12400" s="192"/>
    </row>
    <row r="12401" spans="1:9" ht="15">
      <c r="A12401" s="190"/>
      <c r="I12401" s="192"/>
    </row>
    <row r="12402" spans="1:9" ht="15">
      <c r="A12402" s="190"/>
      <c r="I12402" s="192"/>
    </row>
    <row r="12403" spans="1:9" ht="15">
      <c r="A12403" s="190"/>
      <c r="I12403" s="192"/>
    </row>
    <row r="12404" spans="1:9" ht="15">
      <c r="A12404" s="190"/>
      <c r="I12404" s="192"/>
    </row>
    <row r="12405" spans="1:9" ht="15">
      <c r="A12405" s="190"/>
      <c r="I12405" s="192"/>
    </row>
    <row r="12406" spans="1:9" ht="15">
      <c r="A12406" s="190"/>
      <c r="I12406" s="192"/>
    </row>
    <row r="12407" spans="1:9" ht="15">
      <c r="A12407" s="190"/>
      <c r="I12407" s="192"/>
    </row>
    <row r="12408" spans="1:9" ht="15">
      <c r="A12408" s="190"/>
      <c r="I12408" s="192"/>
    </row>
    <row r="12409" spans="1:9" ht="15">
      <c r="A12409" s="190"/>
      <c r="I12409" s="192"/>
    </row>
    <row r="12410" spans="1:9" ht="15">
      <c r="A12410" s="190"/>
      <c r="I12410" s="192"/>
    </row>
    <row r="12411" spans="1:9" ht="15">
      <c r="A12411" s="190"/>
      <c r="I12411" s="192"/>
    </row>
    <row r="12412" spans="1:9" ht="15">
      <c r="A12412" s="190"/>
      <c r="I12412" s="192"/>
    </row>
    <row r="12413" spans="1:9" ht="15">
      <c r="A12413" s="190"/>
      <c r="I12413" s="192"/>
    </row>
    <row r="12414" spans="1:9" ht="15">
      <c r="A12414" s="190"/>
      <c r="I12414" s="192"/>
    </row>
    <row r="12415" spans="1:9" ht="15">
      <c r="A12415" s="190"/>
      <c r="I12415" s="192"/>
    </row>
    <row r="12416" spans="1:9" ht="15">
      <c r="A12416" s="190"/>
      <c r="I12416" s="192"/>
    </row>
    <row r="12417" spans="1:9" ht="15">
      <c r="A12417" s="190"/>
      <c r="I12417" s="192"/>
    </row>
    <row r="12418" spans="1:9" ht="15">
      <c r="A12418" s="190"/>
      <c r="I12418" s="192"/>
    </row>
    <row r="12419" spans="1:9" ht="15">
      <c r="A12419" s="190"/>
      <c r="I12419" s="192"/>
    </row>
    <row r="12420" spans="1:9" ht="15">
      <c r="A12420" s="190"/>
      <c r="I12420" s="192"/>
    </row>
    <row r="12421" spans="1:9" ht="15">
      <c r="A12421" s="190"/>
      <c r="I12421" s="192"/>
    </row>
    <row r="12422" spans="1:9" ht="15">
      <c r="A12422" s="190"/>
      <c r="I12422" s="192"/>
    </row>
    <row r="12423" spans="1:9" ht="15">
      <c r="A12423" s="190"/>
      <c r="I12423" s="192"/>
    </row>
    <row r="12424" spans="1:9" ht="15">
      <c r="A12424" s="190"/>
      <c r="I12424" s="192"/>
    </row>
    <row r="12425" spans="1:9" ht="15">
      <c r="A12425" s="190"/>
      <c r="I12425" s="192"/>
    </row>
    <row r="12426" spans="1:9" ht="15">
      <c r="A12426" s="190"/>
      <c r="I12426" s="192"/>
    </row>
    <row r="12427" spans="1:9" ht="15">
      <c r="A12427" s="190"/>
      <c r="I12427" s="192"/>
    </row>
    <row r="12428" spans="1:9" ht="15">
      <c r="A12428" s="190"/>
      <c r="I12428" s="192"/>
    </row>
    <row r="12429" spans="1:9" ht="15">
      <c r="A12429" s="190"/>
      <c r="I12429" s="192"/>
    </row>
    <row r="12430" spans="1:9" ht="15">
      <c r="A12430" s="190"/>
      <c r="I12430" s="192"/>
    </row>
    <row r="12431" spans="1:9" ht="15">
      <c r="A12431" s="190"/>
      <c r="I12431" s="192"/>
    </row>
    <row r="12432" spans="1:9" ht="15">
      <c r="A12432" s="190"/>
      <c r="I12432" s="192"/>
    </row>
    <row r="12433" spans="1:9" ht="15">
      <c r="A12433" s="190"/>
      <c r="I12433" s="192"/>
    </row>
    <row r="12434" spans="1:9" ht="15">
      <c r="A12434" s="190"/>
      <c r="I12434" s="192"/>
    </row>
    <row r="12435" spans="1:9" ht="15">
      <c r="A12435" s="190"/>
      <c r="I12435" s="192"/>
    </row>
    <row r="12436" spans="1:9" ht="15">
      <c r="A12436" s="190"/>
      <c r="I12436" s="192"/>
    </row>
    <row r="12437" spans="1:9" ht="15">
      <c r="A12437" s="190"/>
      <c r="I12437" s="192"/>
    </row>
    <row r="12438" spans="1:9" ht="15">
      <c r="A12438" s="190"/>
      <c r="I12438" s="192"/>
    </row>
    <row r="12439" spans="1:9" ht="15">
      <c r="A12439" s="190"/>
      <c r="I12439" s="192"/>
    </row>
    <row r="12440" spans="1:9" ht="15">
      <c r="A12440" s="190"/>
      <c r="I12440" s="192"/>
    </row>
    <row r="12441" spans="1:9" ht="15">
      <c r="A12441" s="190"/>
      <c r="I12441" s="192"/>
    </row>
    <row r="12442" spans="1:9" ht="15">
      <c r="A12442" s="190"/>
      <c r="I12442" s="192"/>
    </row>
    <row r="12443" spans="1:9" ht="15">
      <c r="A12443" s="190"/>
      <c r="I12443" s="192"/>
    </row>
    <row r="12444" spans="1:9" ht="15">
      <c r="A12444" s="190"/>
      <c r="I12444" s="192"/>
    </row>
    <row r="12445" spans="1:9" ht="15">
      <c r="A12445" s="190"/>
      <c r="I12445" s="192"/>
    </row>
    <row r="12446" spans="1:9" ht="15">
      <c r="A12446" s="190"/>
      <c r="I12446" s="192"/>
    </row>
    <row r="12447" spans="1:9" ht="15">
      <c r="A12447" s="190"/>
      <c r="I12447" s="192"/>
    </row>
    <row r="12448" spans="1:9" ht="15">
      <c r="A12448" s="190"/>
      <c r="I12448" s="192"/>
    </row>
    <row r="12449" spans="1:9" ht="15">
      <c r="A12449" s="190"/>
      <c r="I12449" s="192"/>
    </row>
    <row r="12450" spans="1:9" ht="15">
      <c r="A12450" s="190"/>
      <c r="I12450" s="192"/>
    </row>
    <row r="12451" spans="1:9" ht="15">
      <c r="A12451" s="190"/>
      <c r="I12451" s="192"/>
    </row>
    <row r="12452" spans="1:9" ht="15">
      <c r="A12452" s="190"/>
      <c r="I12452" s="192"/>
    </row>
    <row r="12453" spans="1:9" ht="15">
      <c r="A12453" s="190"/>
      <c r="I12453" s="192"/>
    </row>
    <row r="12454" spans="1:9" ht="15">
      <c r="A12454" s="190"/>
      <c r="I12454" s="192"/>
    </row>
    <row r="12455" spans="1:9" ht="15">
      <c r="A12455" s="190"/>
      <c r="I12455" s="192"/>
    </row>
    <row r="12456" spans="1:9" ht="15">
      <c r="A12456" s="190"/>
      <c r="I12456" s="192"/>
    </row>
    <row r="12457" spans="1:9" ht="15">
      <c r="A12457" s="190"/>
      <c r="I12457" s="192"/>
    </row>
    <row r="12458" spans="1:9" ht="15">
      <c r="A12458" s="190"/>
      <c r="I12458" s="192"/>
    </row>
    <row r="12459" spans="1:9" ht="15">
      <c r="A12459" s="190"/>
      <c r="I12459" s="192"/>
    </row>
    <row r="12460" spans="1:9" ht="15">
      <c r="A12460" s="190"/>
      <c r="I12460" s="192"/>
    </row>
    <row r="12461" spans="1:9" ht="15">
      <c r="A12461" s="190"/>
      <c r="I12461" s="192"/>
    </row>
    <row r="12462" spans="1:9" ht="15">
      <c r="A12462" s="190"/>
      <c r="I12462" s="192"/>
    </row>
    <row r="12463" spans="1:9" ht="15">
      <c r="A12463" s="190"/>
      <c r="I12463" s="192"/>
    </row>
    <row r="12464" spans="1:9" ht="15">
      <c r="A12464" s="190"/>
      <c r="I12464" s="192"/>
    </row>
    <row r="12465" spans="1:9" ht="15">
      <c r="A12465" s="190"/>
      <c r="I12465" s="192"/>
    </row>
    <row r="12466" spans="1:9" ht="15">
      <c r="A12466" s="190"/>
      <c r="I12466" s="192"/>
    </row>
    <row r="12467" spans="1:9" ht="15">
      <c r="A12467" s="190"/>
      <c r="I12467" s="192"/>
    </row>
    <row r="12468" spans="1:9" ht="15">
      <c r="A12468" s="190"/>
      <c r="I12468" s="192"/>
    </row>
    <row r="12469" spans="1:9" ht="15">
      <c r="A12469" s="190"/>
      <c r="I12469" s="192"/>
    </row>
    <row r="12470" spans="1:9" ht="15">
      <c r="A12470" s="190"/>
      <c r="I12470" s="192"/>
    </row>
    <row r="12471" spans="1:9" ht="15">
      <c r="A12471" s="190"/>
      <c r="I12471" s="192"/>
    </row>
    <row r="12472" spans="1:9" ht="15">
      <c r="A12472" s="190"/>
      <c r="I12472" s="192"/>
    </row>
    <row r="12473" spans="1:9" ht="15">
      <c r="A12473" s="190"/>
      <c r="I12473" s="192"/>
    </row>
    <row r="12474" spans="1:9" ht="15">
      <c r="A12474" s="190"/>
      <c r="I12474" s="192"/>
    </row>
    <row r="12475" spans="1:9" ht="15">
      <c r="A12475" s="190"/>
      <c r="I12475" s="192"/>
    </row>
    <row r="12476" spans="1:9" ht="15">
      <c r="A12476" s="190"/>
      <c r="I12476" s="192"/>
    </row>
    <row r="12477" spans="1:9" ht="15">
      <c r="A12477" s="190"/>
      <c r="I12477" s="192"/>
    </row>
    <row r="12478" spans="1:9" ht="15">
      <c r="A12478" s="190"/>
      <c r="I12478" s="192"/>
    </row>
    <row r="12479" spans="1:9" ht="15">
      <c r="A12479" s="190"/>
      <c r="I12479" s="192"/>
    </row>
    <row r="12480" spans="1:9" ht="15">
      <c r="A12480" s="190"/>
      <c r="I12480" s="192"/>
    </row>
    <row r="12481" spans="1:9" ht="15">
      <c r="A12481" s="190"/>
      <c r="I12481" s="192"/>
    </row>
    <row r="12482" spans="1:9" ht="15">
      <c r="A12482" s="190"/>
      <c r="I12482" s="192"/>
    </row>
    <row r="12483" spans="1:9" ht="15">
      <c r="A12483" s="190"/>
      <c r="I12483" s="192"/>
    </row>
    <row r="12484" spans="1:9" ht="15">
      <c r="A12484" s="190"/>
      <c r="I12484" s="192"/>
    </row>
    <row r="12485" spans="1:9" ht="15">
      <c r="A12485" s="190"/>
      <c r="I12485" s="192"/>
    </row>
    <row r="12486" spans="1:9" ht="15">
      <c r="A12486" s="190"/>
      <c r="I12486" s="192"/>
    </row>
    <row r="12487" spans="1:9" ht="15">
      <c r="A12487" s="190"/>
      <c r="I12487" s="192"/>
    </row>
    <row r="12488" spans="1:9" ht="15">
      <c r="A12488" s="190"/>
      <c r="I12488" s="192"/>
    </row>
    <row r="12489" spans="1:9" ht="15">
      <c r="A12489" s="190"/>
      <c r="I12489" s="192"/>
    </row>
    <row r="12490" spans="1:9" ht="15">
      <c r="A12490" s="190"/>
      <c r="I12490" s="192"/>
    </row>
    <row r="12491" spans="1:9" ht="15">
      <c r="A12491" s="190"/>
      <c r="I12491" s="192"/>
    </row>
    <row r="12492" spans="1:9" ht="15">
      <c r="A12492" s="190"/>
      <c r="I12492" s="192"/>
    </row>
    <row r="12493" spans="1:9" ht="15">
      <c r="A12493" s="190"/>
      <c r="I12493" s="192"/>
    </row>
    <row r="12494" spans="1:9" ht="15">
      <c r="A12494" s="190"/>
      <c r="I12494" s="192"/>
    </row>
    <row r="12495" spans="1:9" ht="15">
      <c r="A12495" s="190"/>
      <c r="I12495" s="192"/>
    </row>
    <row r="12496" spans="1:9" ht="15">
      <c r="A12496" s="190"/>
      <c r="I12496" s="192"/>
    </row>
    <row r="12497" spans="1:9" ht="15">
      <c r="A12497" s="190"/>
      <c r="I12497" s="192"/>
    </row>
    <row r="12498" spans="1:9" ht="15">
      <c r="A12498" s="190"/>
      <c r="I12498" s="192"/>
    </row>
    <row r="12499" spans="1:9" ht="15">
      <c r="A12499" s="190"/>
      <c r="I12499" s="192"/>
    </row>
    <row r="12500" spans="1:9" ht="15">
      <c r="A12500" s="190"/>
      <c r="I12500" s="192"/>
    </row>
    <row r="12501" spans="1:9" ht="15">
      <c r="A12501" s="190"/>
      <c r="I12501" s="192"/>
    </row>
    <row r="12502" spans="1:9" ht="15">
      <c r="A12502" s="190"/>
      <c r="I12502" s="192"/>
    </row>
    <row r="12503" spans="1:9" ht="15">
      <c r="A12503" s="190"/>
      <c r="I12503" s="192"/>
    </row>
    <row r="12504" spans="1:9" ht="15">
      <c r="A12504" s="190"/>
      <c r="I12504" s="192"/>
    </row>
    <row r="12505" spans="1:9" ht="15">
      <c r="A12505" s="190"/>
      <c r="I12505" s="192"/>
    </row>
    <row r="12506" spans="1:9" ht="15">
      <c r="A12506" s="190"/>
      <c r="I12506" s="192"/>
    </row>
    <row r="12507" spans="1:9" ht="15">
      <c r="A12507" s="190"/>
      <c r="I12507" s="192"/>
    </row>
    <row r="12508" spans="1:9" ht="15">
      <c r="A12508" s="190"/>
      <c r="I12508" s="192"/>
    </row>
    <row r="12509" spans="1:9" ht="15">
      <c r="A12509" s="190"/>
      <c r="I12509" s="192"/>
    </row>
    <row r="12510" spans="1:9" ht="15">
      <c r="A12510" s="190"/>
      <c r="I12510" s="192"/>
    </row>
    <row r="12511" spans="1:9" ht="15">
      <c r="A12511" s="190"/>
      <c r="I12511" s="192"/>
    </row>
    <row r="12512" spans="1:9" ht="15">
      <c r="A12512" s="190"/>
      <c r="I12512" s="192"/>
    </row>
    <row r="12513" spans="1:9" ht="15">
      <c r="A12513" s="190"/>
      <c r="I12513" s="192"/>
    </row>
    <row r="12514" spans="1:9" ht="15">
      <c r="A12514" s="190"/>
      <c r="I12514" s="192"/>
    </row>
    <row r="12515" spans="1:9" ht="15">
      <c r="A12515" s="190"/>
      <c r="I12515" s="192"/>
    </row>
    <row r="12516" spans="1:9" ht="15">
      <c r="A12516" s="190"/>
      <c r="I12516" s="192"/>
    </row>
    <row r="12517" spans="1:9" ht="15">
      <c r="A12517" s="190"/>
      <c r="I12517" s="192"/>
    </row>
    <row r="12518" spans="1:9" ht="15">
      <c r="A12518" s="190"/>
      <c r="I12518" s="192"/>
    </row>
    <row r="12519" spans="1:9" ht="15">
      <c r="A12519" s="190"/>
      <c r="I12519" s="192"/>
    </row>
    <row r="12520" spans="1:9" ht="15">
      <c r="A12520" s="190"/>
      <c r="I12520" s="192"/>
    </row>
    <row r="12521" spans="1:9" ht="15">
      <c r="A12521" s="190"/>
      <c r="I12521" s="192"/>
    </row>
    <row r="12522" spans="1:9" ht="15">
      <c r="A12522" s="190"/>
      <c r="I12522" s="192"/>
    </row>
    <row r="12523" spans="1:9" ht="15">
      <c r="A12523" s="190"/>
      <c r="I12523" s="192"/>
    </row>
    <row r="12524" spans="1:9" ht="15">
      <c r="A12524" s="190"/>
      <c r="I12524" s="192"/>
    </row>
    <row r="12525" spans="1:9" ht="15">
      <c r="A12525" s="190"/>
      <c r="I12525" s="192"/>
    </row>
    <row r="12526" spans="1:9" ht="15">
      <c r="A12526" s="190"/>
      <c r="I12526" s="192"/>
    </row>
    <row r="12527" spans="1:9" ht="15">
      <c r="A12527" s="190"/>
      <c r="I12527" s="192"/>
    </row>
    <row r="12528" spans="1:9" ht="15">
      <c r="A12528" s="190"/>
      <c r="I12528" s="192"/>
    </row>
    <row r="12529" spans="1:9" ht="15">
      <c r="A12529" s="190"/>
      <c r="I12529" s="192"/>
    </row>
    <row r="12530" spans="1:9" ht="15">
      <c r="A12530" s="190"/>
      <c r="I12530" s="192"/>
    </row>
    <row r="12531" spans="1:9" ht="15">
      <c r="A12531" s="190"/>
      <c r="I12531" s="192"/>
    </row>
    <row r="12532" spans="1:9" ht="15">
      <c r="A12532" s="190"/>
      <c r="I12532" s="192"/>
    </row>
    <row r="12533" spans="1:9" ht="15">
      <c r="A12533" s="190"/>
      <c r="I12533" s="192"/>
    </row>
    <row r="12534" spans="1:9" ht="15">
      <c r="A12534" s="190"/>
      <c r="I12534" s="192"/>
    </row>
    <row r="12535" spans="1:9" ht="15">
      <c r="A12535" s="190"/>
      <c r="I12535" s="192"/>
    </row>
    <row r="12536" spans="1:9" ht="15">
      <c r="A12536" s="190"/>
      <c r="I12536" s="192"/>
    </row>
    <row r="12537" spans="1:9" ht="15">
      <c r="A12537" s="190"/>
      <c r="I12537" s="192"/>
    </row>
    <row r="12538" spans="1:9" ht="15">
      <c r="A12538" s="190"/>
      <c r="I12538" s="192"/>
    </row>
    <row r="12539" spans="1:9" ht="15">
      <c r="A12539" s="190"/>
      <c r="I12539" s="192"/>
    </row>
    <row r="12540" spans="1:9" ht="15">
      <c r="A12540" s="190"/>
      <c r="I12540" s="192"/>
    </row>
    <row r="12541" spans="1:9" ht="15">
      <c r="A12541" s="190"/>
      <c r="I12541" s="192"/>
    </row>
    <row r="12542" spans="1:9" ht="15">
      <c r="A12542" s="190"/>
      <c r="I12542" s="192"/>
    </row>
    <row r="12543" spans="1:9" ht="15">
      <c r="A12543" s="190"/>
      <c r="I12543" s="192"/>
    </row>
    <row r="12544" spans="1:9" ht="15">
      <c r="A12544" s="190"/>
      <c r="I12544" s="192"/>
    </row>
    <row r="12545" spans="1:9" ht="15">
      <c r="A12545" s="190"/>
      <c r="I12545" s="192"/>
    </row>
    <row r="12546" spans="1:9" ht="15">
      <c r="A12546" s="190"/>
      <c r="I12546" s="192"/>
    </row>
    <row r="12547" spans="1:9" ht="15">
      <c r="A12547" s="190"/>
      <c r="I12547" s="192"/>
    </row>
    <row r="12548" spans="1:9" ht="15">
      <c r="A12548" s="190"/>
      <c r="I12548" s="192"/>
    </row>
    <row r="12549" spans="1:9" ht="15">
      <c r="A12549" s="190"/>
      <c r="I12549" s="192"/>
    </row>
    <row r="12550" spans="1:9" ht="15">
      <c r="A12550" s="190"/>
      <c r="I12550" s="192"/>
    </row>
    <row r="12551" spans="1:9" ht="15">
      <c r="A12551" s="190"/>
      <c r="I12551" s="192"/>
    </row>
    <row r="12552" spans="1:9" ht="15">
      <c r="A12552" s="190"/>
      <c r="I12552" s="192"/>
    </row>
    <row r="12553" spans="1:9" ht="15">
      <c r="A12553" s="190"/>
      <c r="I12553" s="192"/>
    </row>
    <row r="12554" spans="1:9" ht="15">
      <c r="A12554" s="190"/>
      <c r="I12554" s="192"/>
    </row>
    <row r="12555" spans="1:9" ht="15">
      <c r="A12555" s="190"/>
      <c r="I12555" s="192"/>
    </row>
    <row r="12556" spans="1:9" ht="15">
      <c r="A12556" s="190"/>
      <c r="I12556" s="192"/>
    </row>
    <row r="12557" spans="1:9" ht="15">
      <c r="A12557" s="190"/>
      <c r="I12557" s="192"/>
    </row>
    <row r="12558" spans="1:9" ht="15">
      <c r="A12558" s="190"/>
      <c r="I12558" s="192"/>
    </row>
    <row r="12559" spans="1:9" ht="15">
      <c r="A12559" s="190"/>
      <c r="I12559" s="192"/>
    </row>
    <row r="12560" spans="1:9" ht="15">
      <c r="A12560" s="190"/>
      <c r="I12560" s="192"/>
    </row>
    <row r="12561" spans="1:9" ht="15">
      <c r="A12561" s="190"/>
      <c r="I12561" s="192"/>
    </row>
    <row r="12562" spans="1:9" ht="15">
      <c r="A12562" s="190"/>
      <c r="I12562" s="192"/>
    </row>
    <row r="12563" spans="1:9" ht="15">
      <c r="A12563" s="190"/>
      <c r="I12563" s="192"/>
    </row>
    <row r="12564" spans="1:9" ht="15">
      <c r="A12564" s="190"/>
      <c r="I12564" s="192"/>
    </row>
    <row r="12565" spans="1:9" ht="15">
      <c r="A12565" s="190"/>
      <c r="I12565" s="192"/>
    </row>
    <row r="12566" spans="1:9" ht="15">
      <c r="A12566" s="190"/>
      <c r="I12566" s="192"/>
    </row>
    <row r="12567" spans="1:9" ht="15">
      <c r="A12567" s="190"/>
      <c r="I12567" s="192"/>
    </row>
    <row r="12568" spans="1:9" ht="15">
      <c r="A12568" s="190"/>
      <c r="I12568" s="192"/>
    </row>
    <row r="12569" spans="1:9" ht="15">
      <c r="A12569" s="190"/>
      <c r="I12569" s="192"/>
    </row>
    <row r="12570" spans="1:9" ht="15">
      <c r="A12570" s="190"/>
      <c r="I12570" s="192"/>
    </row>
    <row r="12571" spans="1:9" ht="15">
      <c r="A12571" s="190"/>
      <c r="I12571" s="192"/>
    </row>
    <row r="12572" spans="1:9" ht="15">
      <c r="A12572" s="190"/>
      <c r="I12572" s="192"/>
    </row>
    <row r="12573" spans="1:9" ht="15">
      <c r="A12573" s="190"/>
      <c r="I12573" s="192"/>
    </row>
    <row r="12574" spans="1:9" ht="15">
      <c r="A12574" s="190"/>
      <c r="I12574" s="192"/>
    </row>
    <row r="12575" spans="1:9" ht="15">
      <c r="A12575" s="190"/>
      <c r="I12575" s="192"/>
    </row>
    <row r="12576" spans="1:9" ht="15">
      <c r="A12576" s="190"/>
      <c r="I12576" s="192"/>
    </row>
    <row r="12577" spans="1:9" ht="15">
      <c r="A12577" s="190"/>
      <c r="I12577" s="192"/>
    </row>
    <row r="12578" spans="1:9" ht="15">
      <c r="A12578" s="190"/>
      <c r="I12578" s="192"/>
    </row>
    <row r="12579" spans="1:9" ht="15">
      <c r="A12579" s="190"/>
      <c r="I12579" s="192"/>
    </row>
    <row r="12580" spans="1:9" ht="15">
      <c r="A12580" s="190"/>
      <c r="I12580" s="192"/>
    </row>
    <row r="12581" spans="1:9" ht="15">
      <c r="A12581" s="190"/>
      <c r="I12581" s="192"/>
    </row>
    <row r="12582" spans="1:9" ht="15">
      <c r="A12582" s="190"/>
      <c r="I12582" s="192"/>
    </row>
    <row r="12583" spans="1:9" ht="15">
      <c r="A12583" s="190"/>
      <c r="I12583" s="192"/>
    </row>
    <row r="12584" spans="1:9" ht="15">
      <c r="A12584" s="190"/>
      <c r="I12584" s="192"/>
    </row>
    <row r="12585" spans="1:9" ht="15">
      <c r="A12585" s="190"/>
      <c r="I12585" s="192"/>
    </row>
    <row r="12586" spans="1:9" ht="15">
      <c r="A12586" s="190"/>
      <c r="I12586" s="192"/>
    </row>
    <row r="12587" spans="1:9" ht="15">
      <c r="A12587" s="190"/>
      <c r="I12587" s="192"/>
    </row>
    <row r="12588" spans="1:9" ht="15">
      <c r="A12588" s="190"/>
      <c r="I12588" s="192"/>
    </row>
    <row r="12589" spans="1:9" ht="15">
      <c r="A12589" s="190"/>
      <c r="I12589" s="192"/>
    </row>
    <row r="12590" spans="1:9" ht="15">
      <c r="A12590" s="190"/>
      <c r="I12590" s="192"/>
    </row>
    <row r="12591" spans="1:9" ht="15">
      <c r="A12591" s="190"/>
      <c r="I12591" s="192"/>
    </row>
    <row r="12592" spans="1:9" ht="15">
      <c r="A12592" s="190"/>
      <c r="I12592" s="192"/>
    </row>
    <row r="12593" spans="1:9" ht="15">
      <c r="A12593" s="190"/>
      <c r="I12593" s="192"/>
    </row>
    <row r="12594" spans="1:9" ht="15">
      <c r="A12594" s="190"/>
      <c r="I12594" s="192"/>
    </row>
    <row r="12595" spans="1:9" ht="15">
      <c r="A12595" s="190"/>
      <c r="I12595" s="192"/>
    </row>
    <row r="12596" spans="1:9" ht="15">
      <c r="A12596" s="190"/>
      <c r="I12596" s="192"/>
    </row>
    <row r="12597" spans="1:9" ht="15">
      <c r="A12597" s="190"/>
      <c r="I12597" s="192"/>
    </row>
    <row r="12598" spans="1:9" ht="15">
      <c r="A12598" s="190"/>
      <c r="I12598" s="192"/>
    </row>
    <row r="12599" spans="1:9" ht="15">
      <c r="A12599" s="190"/>
      <c r="I12599" s="192"/>
    </row>
    <row r="12600" spans="1:9" ht="15">
      <c r="A12600" s="190"/>
      <c r="I12600" s="192"/>
    </row>
    <row r="12601" spans="1:9" ht="15">
      <c r="A12601" s="190"/>
      <c r="I12601" s="192"/>
    </row>
    <row r="12602" spans="1:9" ht="15">
      <c r="A12602" s="190"/>
      <c r="I12602" s="192"/>
    </row>
    <row r="12603" spans="1:9" ht="15">
      <c r="A12603" s="190"/>
      <c r="I12603" s="192"/>
    </row>
    <row r="12604" spans="1:9" ht="15">
      <c r="A12604" s="190"/>
      <c r="I12604" s="192"/>
    </row>
    <row r="12605" spans="1:9" ht="15">
      <c r="A12605" s="190"/>
      <c r="I12605" s="192"/>
    </row>
    <row r="12606" spans="1:9" ht="15">
      <c r="A12606" s="190"/>
      <c r="I12606" s="192"/>
    </row>
    <row r="12607" spans="1:9" ht="15">
      <c r="A12607" s="190"/>
      <c r="I12607" s="192"/>
    </row>
    <row r="12608" spans="1:9" ht="15">
      <c r="A12608" s="190"/>
      <c r="I12608" s="192"/>
    </row>
    <row r="12609" spans="1:9" ht="15">
      <c r="A12609" s="190"/>
      <c r="I12609" s="192"/>
    </row>
    <row r="12610" spans="1:9" ht="15">
      <c r="A12610" s="190"/>
      <c r="I12610" s="192"/>
    </row>
    <row r="12611" spans="1:9" ht="15">
      <c r="A12611" s="190"/>
      <c r="I12611" s="192"/>
    </row>
    <row r="12612" spans="1:9" ht="15">
      <c r="A12612" s="190"/>
      <c r="I12612" s="192"/>
    </row>
    <row r="12613" spans="1:9" ht="15">
      <c r="A12613" s="190"/>
      <c r="I12613" s="192"/>
    </row>
    <row r="12614" spans="1:9" ht="15">
      <c r="A12614" s="190"/>
      <c r="I12614" s="192"/>
    </row>
    <row r="12615" spans="1:9" ht="15">
      <c r="A12615" s="190"/>
      <c r="I12615" s="192"/>
    </row>
    <row r="12616" spans="1:9" ht="15">
      <c r="A12616" s="190"/>
      <c r="I12616" s="192"/>
    </row>
    <row r="12617" spans="1:9" ht="15">
      <c r="A12617" s="190"/>
      <c r="I12617" s="192"/>
    </row>
    <row r="12618" spans="1:9" ht="15">
      <c r="A12618" s="190"/>
      <c r="I12618" s="192"/>
    </row>
    <row r="12619" spans="1:9" ht="15">
      <c r="A12619" s="190"/>
      <c r="I12619" s="192"/>
    </row>
    <row r="12620" spans="1:9" ht="15">
      <c r="A12620" s="190"/>
      <c r="I12620" s="192"/>
    </row>
    <row r="12621" spans="1:9" ht="15">
      <c r="A12621" s="190"/>
      <c r="I12621" s="192"/>
    </row>
    <row r="12622" spans="1:9" ht="15">
      <c r="A12622" s="190"/>
      <c r="I12622" s="192"/>
    </row>
    <row r="12623" spans="1:9" ht="15">
      <c r="A12623" s="190"/>
      <c r="I12623" s="192"/>
    </row>
    <row r="12624" spans="1:9" ht="15">
      <c r="A12624" s="190"/>
      <c r="I12624" s="192"/>
    </row>
    <row r="12625" spans="1:9" ht="15">
      <c r="A12625" s="190"/>
      <c r="I12625" s="192"/>
    </row>
    <row r="12626" spans="1:9" ht="15">
      <c r="A12626" s="190"/>
      <c r="I12626" s="192"/>
    </row>
    <row r="12627" spans="1:9" ht="15">
      <c r="A12627" s="190"/>
      <c r="I12627" s="192"/>
    </row>
    <row r="12628" spans="1:9" ht="15">
      <c r="A12628" s="190"/>
      <c r="I12628" s="192"/>
    </row>
    <row r="12629" spans="1:9" ht="15">
      <c r="A12629" s="190"/>
      <c r="I12629" s="192"/>
    </row>
    <row r="12630" spans="1:9" ht="15">
      <c r="A12630" s="190"/>
      <c r="I12630" s="192"/>
    </row>
    <row r="12631" spans="1:9" ht="15">
      <c r="A12631" s="190"/>
      <c r="I12631" s="192"/>
    </row>
    <row r="12632" spans="1:9" ht="15">
      <c r="A12632" s="190"/>
      <c r="I12632" s="192"/>
    </row>
    <row r="12633" spans="1:9" ht="15">
      <c r="A12633" s="190"/>
      <c r="I12633" s="192"/>
    </row>
    <row r="12634" spans="1:9" ht="15">
      <c r="A12634" s="190"/>
      <c r="I12634" s="192"/>
    </row>
    <row r="12635" spans="1:9" ht="15">
      <c r="A12635" s="190"/>
      <c r="I12635" s="192"/>
    </row>
    <row r="12636" spans="1:9" ht="15">
      <c r="A12636" s="190"/>
      <c r="I12636" s="192"/>
    </row>
    <row r="12637" spans="1:9" ht="15">
      <c r="A12637" s="190"/>
      <c r="I12637" s="192"/>
    </row>
    <row r="12638" spans="1:9" ht="15">
      <c r="A12638" s="190"/>
      <c r="I12638" s="192"/>
    </row>
    <row r="12639" spans="1:9" ht="15">
      <c r="A12639" s="190"/>
      <c r="I12639" s="192"/>
    </row>
    <row r="12640" spans="1:9" ht="15">
      <c r="A12640" s="190"/>
      <c r="I12640" s="192"/>
    </row>
    <row r="12641" spans="1:9" ht="15">
      <c r="A12641" s="190"/>
      <c r="I12641" s="192"/>
    </row>
    <row r="12642" spans="1:9" ht="15">
      <c r="A12642" s="190"/>
      <c r="I12642" s="192"/>
    </row>
    <row r="12643" spans="1:9" ht="15">
      <c r="A12643" s="190"/>
      <c r="I12643" s="192"/>
    </row>
    <row r="12644" spans="1:9" ht="15">
      <c r="A12644" s="190"/>
      <c r="I12644" s="192"/>
    </row>
    <row r="12645" spans="1:9" ht="15">
      <c r="A12645" s="190"/>
      <c r="I12645" s="192"/>
    </row>
    <row r="12646" spans="1:9" ht="15">
      <c r="A12646" s="190"/>
      <c r="I12646" s="192"/>
    </row>
    <row r="12647" spans="1:9" ht="15">
      <c r="A12647" s="190"/>
      <c r="I12647" s="192"/>
    </row>
    <row r="12648" spans="1:9" ht="15">
      <c r="A12648" s="190"/>
      <c r="I12648" s="192"/>
    </row>
    <row r="12649" spans="1:9" ht="15">
      <c r="A12649" s="190"/>
      <c r="I12649" s="192"/>
    </row>
    <row r="12650" spans="1:9" ht="15">
      <c r="A12650" s="190"/>
      <c r="I12650" s="192"/>
    </row>
    <row r="12651" spans="1:9" ht="15">
      <c r="A12651" s="190"/>
      <c r="I12651" s="192"/>
    </row>
    <row r="12652" spans="1:9" ht="15">
      <c r="A12652" s="190"/>
      <c r="I12652" s="192"/>
    </row>
    <row r="12653" spans="1:9" ht="15">
      <c r="A12653" s="190"/>
      <c r="I12653" s="192"/>
    </row>
    <row r="12654" spans="1:9" ht="15">
      <c r="A12654" s="190"/>
      <c r="I12654" s="192"/>
    </row>
    <row r="12655" spans="1:9" ht="15">
      <c r="A12655" s="190"/>
      <c r="I12655" s="192"/>
    </row>
    <row r="12656" spans="1:9" ht="15">
      <c r="A12656" s="190"/>
      <c r="I12656" s="192"/>
    </row>
    <row r="12657" spans="1:9" ht="15">
      <c r="A12657" s="190"/>
      <c r="I12657" s="192"/>
    </row>
    <row r="12658" spans="1:9" ht="15">
      <c r="A12658" s="190"/>
      <c r="I12658" s="192"/>
    </row>
    <row r="12659" spans="1:9" ht="15">
      <c r="A12659" s="190"/>
      <c r="I12659" s="192"/>
    </row>
    <row r="12660" spans="1:9" ht="15">
      <c r="A12660" s="190"/>
      <c r="I12660" s="192"/>
    </row>
    <row r="12661" spans="1:9" ht="15">
      <c r="A12661" s="190"/>
      <c r="I12661" s="192"/>
    </row>
    <row r="12662" spans="1:9" ht="15">
      <c r="A12662" s="190"/>
      <c r="I12662" s="192"/>
    </row>
    <row r="12663" spans="1:9" ht="15">
      <c r="A12663" s="190"/>
      <c r="I12663" s="192"/>
    </row>
    <row r="12664" spans="1:9" ht="15">
      <c r="A12664" s="190"/>
      <c r="I12664" s="192"/>
    </row>
    <row r="12665" spans="1:9" ht="15">
      <c r="A12665" s="190"/>
      <c r="I12665" s="192"/>
    </row>
    <row r="12666" spans="1:9" ht="15">
      <c r="A12666" s="190"/>
      <c r="I12666" s="192"/>
    </row>
    <row r="12667" spans="1:9" ht="15">
      <c r="A12667" s="190"/>
      <c r="I12667" s="192"/>
    </row>
    <row r="12668" spans="1:9" ht="15">
      <c r="A12668" s="190"/>
      <c r="I12668" s="192"/>
    </row>
    <row r="12669" spans="1:9" ht="15">
      <c r="A12669" s="190"/>
      <c r="I12669" s="192"/>
    </row>
    <row r="12670" spans="1:9" ht="15">
      <c r="A12670" s="190"/>
      <c r="I12670" s="192"/>
    </row>
    <row r="12671" spans="1:9" ht="15">
      <c r="A12671" s="190"/>
      <c r="I12671" s="192"/>
    </row>
    <row r="12672" spans="1:9" ht="15">
      <c r="A12672" s="190"/>
      <c r="I12672" s="192"/>
    </row>
    <row r="12673" spans="1:9" ht="15">
      <c r="A12673" s="190"/>
      <c r="I12673" s="192"/>
    </row>
    <row r="12674" spans="1:9" ht="15">
      <c r="A12674" s="190"/>
      <c r="I12674" s="192"/>
    </row>
    <row r="12675" spans="1:9" ht="15">
      <c r="A12675" s="190"/>
      <c r="I12675" s="192"/>
    </row>
    <row r="12676" spans="1:9" ht="15">
      <c r="A12676" s="190"/>
      <c r="I12676" s="192"/>
    </row>
    <row r="12677" spans="1:9" ht="15">
      <c r="A12677" s="190"/>
      <c r="I12677" s="192"/>
    </row>
    <row r="12678" spans="1:9" ht="15">
      <c r="A12678" s="190"/>
      <c r="I12678" s="192"/>
    </row>
    <row r="12679" spans="1:9" ht="15">
      <c r="A12679" s="190"/>
      <c r="I12679" s="192"/>
    </row>
    <row r="12680" spans="1:9" ht="15">
      <c r="A12680" s="190"/>
      <c r="I12680" s="192"/>
    </row>
    <row r="12681" spans="1:9" ht="15">
      <c r="A12681" s="190"/>
      <c r="I12681" s="192"/>
    </row>
    <row r="12682" spans="1:9" ht="15">
      <c r="A12682" s="190"/>
      <c r="I12682" s="192"/>
    </row>
    <row r="12683" spans="1:9" ht="15">
      <c r="A12683" s="190"/>
      <c r="I12683" s="192"/>
    </row>
    <row r="12684" spans="1:9" ht="15">
      <c r="A12684" s="190"/>
      <c r="I12684" s="192"/>
    </row>
    <row r="12685" spans="1:9" ht="15">
      <c r="A12685" s="190"/>
      <c r="I12685" s="192"/>
    </row>
    <row r="12686" spans="1:9" ht="15">
      <c r="A12686" s="190"/>
      <c r="I12686" s="192"/>
    </row>
    <row r="12687" spans="1:9" ht="15">
      <c r="A12687" s="190"/>
      <c r="I12687" s="192"/>
    </row>
    <row r="12688" spans="1:9" ht="15">
      <c r="A12688" s="190"/>
      <c r="I12688" s="192"/>
    </row>
    <row r="12689" spans="1:9" ht="15">
      <c r="A12689" s="190"/>
      <c r="I12689" s="192"/>
    </row>
    <row r="12690" spans="1:9" ht="15">
      <c r="A12690" s="190"/>
      <c r="I12690" s="192"/>
    </row>
    <row r="12691" spans="1:9" ht="15">
      <c r="A12691" s="190"/>
      <c r="I12691" s="192"/>
    </row>
    <row r="12692" spans="1:9" ht="15">
      <c r="A12692" s="190"/>
      <c r="I12692" s="192"/>
    </row>
    <row r="12693" spans="1:9" ht="15">
      <c r="A12693" s="190"/>
      <c r="I12693" s="192"/>
    </row>
    <row r="12694" spans="1:9" ht="15">
      <c r="A12694" s="190"/>
      <c r="I12694" s="192"/>
    </row>
    <row r="12695" spans="1:9" ht="15">
      <c r="A12695" s="190"/>
      <c r="I12695" s="192"/>
    </row>
    <row r="12696" spans="1:9" ht="15">
      <c r="A12696" s="190"/>
      <c r="I12696" s="192"/>
    </row>
    <row r="12697" spans="1:9" ht="15">
      <c r="A12697" s="190"/>
      <c r="I12697" s="192"/>
    </row>
    <row r="12698" spans="1:9" ht="15">
      <c r="A12698" s="190"/>
      <c r="I12698" s="192"/>
    </row>
    <row r="12699" spans="1:9" ht="15">
      <c r="A12699" s="190"/>
      <c r="I12699" s="192"/>
    </row>
    <row r="12700" spans="1:9" ht="15">
      <c r="A12700" s="190"/>
      <c r="I12700" s="192"/>
    </row>
    <row r="12701" spans="1:9" ht="15">
      <c r="A12701" s="190"/>
      <c r="I12701" s="192"/>
    </row>
    <row r="12702" spans="1:9" ht="15">
      <c r="A12702" s="190"/>
      <c r="I12702" s="192"/>
    </row>
    <row r="12703" spans="1:9" ht="15">
      <c r="A12703" s="190"/>
      <c r="I12703" s="192"/>
    </row>
    <row r="12704" spans="1:9" ht="15">
      <c r="A12704" s="190"/>
      <c r="I12704" s="192"/>
    </row>
    <row r="12705" spans="1:9" ht="15">
      <c r="A12705" s="190"/>
      <c r="I12705" s="192"/>
    </row>
    <row r="12706" spans="1:9" ht="15">
      <c r="A12706" s="190"/>
      <c r="I12706" s="192"/>
    </row>
    <row r="12707" spans="1:9" ht="15">
      <c r="A12707" s="190"/>
      <c r="I12707" s="192"/>
    </row>
    <row r="12708" spans="1:9" ht="15">
      <c r="A12708" s="190"/>
      <c r="I12708" s="192"/>
    </row>
    <row r="12709" spans="1:9" ht="15">
      <c r="A12709" s="190"/>
      <c r="I12709" s="192"/>
    </row>
    <row r="12710" spans="1:9" ht="15">
      <c r="A12710" s="190"/>
      <c r="I12710" s="192"/>
    </row>
    <row r="12711" spans="1:9" ht="15">
      <c r="A12711" s="190"/>
      <c r="I12711" s="192"/>
    </row>
    <row r="12712" spans="1:9" ht="15">
      <c r="A12712" s="190"/>
      <c r="I12712" s="192"/>
    </row>
    <row r="12713" spans="1:9" ht="15">
      <c r="A12713" s="190"/>
      <c r="I12713" s="192"/>
    </row>
    <row r="12714" spans="1:9" ht="15">
      <c r="A12714" s="190"/>
      <c r="I12714" s="192"/>
    </row>
    <row r="12715" spans="1:9" ht="15">
      <c r="A12715" s="190"/>
      <c r="I12715" s="192"/>
    </row>
    <row r="12716" spans="1:9" ht="15">
      <c r="A12716" s="190"/>
      <c r="I12716" s="192"/>
    </row>
    <row r="12717" spans="1:9" ht="15">
      <c r="A12717" s="190"/>
      <c r="I12717" s="192"/>
    </row>
    <row r="12718" spans="1:9" ht="15">
      <c r="A12718" s="190"/>
      <c r="I12718" s="192"/>
    </row>
    <row r="12719" spans="1:9" ht="15">
      <c r="A12719" s="190"/>
      <c r="I12719" s="192"/>
    </row>
    <row r="12720" spans="1:9" ht="15">
      <c r="A12720" s="190"/>
      <c r="I12720" s="192"/>
    </row>
    <row r="12721" spans="1:9" ht="15">
      <c r="A12721" s="190"/>
      <c r="I12721" s="192"/>
    </row>
    <row r="12722" spans="1:9" ht="15">
      <c r="A12722" s="190"/>
      <c r="I12722" s="192"/>
    </row>
    <row r="12723" spans="1:9" ht="15">
      <c r="A12723" s="190"/>
      <c r="I12723" s="192"/>
    </row>
    <row r="12724" spans="1:9" ht="15">
      <c r="A12724" s="190"/>
      <c r="I12724" s="192"/>
    </row>
    <row r="12725" spans="1:9" ht="15">
      <c r="A12725" s="190"/>
      <c r="I12725" s="192"/>
    </row>
    <row r="12726" spans="1:9" ht="15">
      <c r="A12726" s="190"/>
      <c r="I12726" s="192"/>
    </row>
    <row r="12727" spans="1:9" ht="15">
      <c r="A12727" s="190"/>
      <c r="I12727" s="192"/>
    </row>
    <row r="12728" spans="1:9" ht="15">
      <c r="A12728" s="190"/>
      <c r="I12728" s="192"/>
    </row>
    <row r="12729" spans="1:9" ht="15">
      <c r="A12729" s="190"/>
      <c r="I12729" s="192"/>
    </row>
    <row r="12730" spans="1:9" ht="15">
      <c r="A12730" s="190"/>
      <c r="I12730" s="192"/>
    </row>
    <row r="12731" spans="1:9" ht="15">
      <c r="A12731" s="190"/>
      <c r="I12731" s="192"/>
    </row>
    <row r="12732" spans="1:9" ht="15">
      <c r="A12732" s="190"/>
      <c r="I12732" s="192"/>
    </row>
    <row r="12733" spans="1:9" ht="15">
      <c r="A12733" s="190"/>
      <c r="I12733" s="192"/>
    </row>
    <row r="12734" spans="1:9" ht="15">
      <c r="A12734" s="190"/>
      <c r="I12734" s="192"/>
    </row>
    <row r="12735" spans="1:9" ht="15">
      <c r="A12735" s="190"/>
      <c r="I12735" s="192"/>
    </row>
    <row r="12736" spans="1:9" ht="15">
      <c r="A12736" s="190"/>
      <c r="I12736" s="192"/>
    </row>
    <row r="12737" spans="1:9" ht="15">
      <c r="A12737" s="190"/>
      <c r="I12737" s="192"/>
    </row>
    <row r="12738" spans="1:9" ht="15">
      <c r="A12738" s="190"/>
      <c r="I12738" s="192"/>
    </row>
    <row r="12739" spans="1:9" ht="15">
      <c r="A12739" s="190"/>
      <c r="I12739" s="192"/>
    </row>
    <row r="12740" spans="1:9" ht="15">
      <c r="A12740" s="190"/>
      <c r="I12740" s="192"/>
    </row>
    <row r="12741" spans="1:9" ht="15">
      <c r="A12741" s="190"/>
      <c r="I12741" s="192"/>
    </row>
    <row r="12742" spans="1:9" ht="15">
      <c r="A12742" s="190"/>
      <c r="I12742" s="192"/>
    </row>
    <row r="12743" spans="1:9" ht="15">
      <c r="A12743" s="190"/>
      <c r="I12743" s="192"/>
    </row>
    <row r="12744" spans="1:9" ht="15">
      <c r="A12744" s="190"/>
      <c r="I12744" s="192"/>
    </row>
    <row r="12745" spans="1:9" ht="15">
      <c r="A12745" s="190"/>
      <c r="I12745" s="192"/>
    </row>
    <row r="12746" spans="1:9" ht="15">
      <c r="A12746" s="190"/>
      <c r="I12746" s="192"/>
    </row>
    <row r="12747" spans="1:9" ht="15">
      <c r="A12747" s="190"/>
      <c r="I12747" s="192"/>
    </row>
    <row r="12748" spans="1:9" ht="15">
      <c r="A12748" s="190"/>
      <c r="I12748" s="192"/>
    </row>
    <row r="12749" spans="1:9" ht="15">
      <c r="A12749" s="190"/>
      <c r="I12749" s="192"/>
    </row>
    <row r="12750" spans="1:9" ht="15">
      <c r="A12750" s="190"/>
      <c r="I12750" s="192"/>
    </row>
    <row r="12751" spans="1:9" ht="15">
      <c r="A12751" s="190"/>
      <c r="I12751" s="192"/>
    </row>
    <row r="12752" spans="1:9" ht="15">
      <c r="A12752" s="190"/>
      <c r="I12752" s="192"/>
    </row>
    <row r="12753" spans="1:9" ht="15">
      <c r="A12753" s="190"/>
      <c r="I12753" s="192"/>
    </row>
    <row r="12754" spans="1:9" ht="15">
      <c r="A12754" s="190"/>
      <c r="I12754" s="192"/>
    </row>
    <row r="12755" spans="1:9" ht="15">
      <c r="A12755" s="190"/>
      <c r="I12755" s="192"/>
    </row>
    <row r="12756" spans="1:9" ht="15">
      <c r="A12756" s="190"/>
      <c r="I12756" s="192"/>
    </row>
    <row r="12757" spans="1:9" ht="15">
      <c r="A12757" s="190"/>
      <c r="I12757" s="192"/>
    </row>
    <row r="12758" spans="1:9" ht="15">
      <c r="A12758" s="190"/>
      <c r="I12758" s="192"/>
    </row>
    <row r="12759" spans="1:9" ht="15">
      <c r="A12759" s="190"/>
      <c r="I12759" s="192"/>
    </row>
    <row r="12760" spans="1:9" ht="15">
      <c r="A12760" s="190"/>
      <c r="I12760" s="192"/>
    </row>
    <row r="12761" spans="1:9" ht="15">
      <c r="A12761" s="190"/>
      <c r="I12761" s="192"/>
    </row>
    <row r="12762" spans="1:9" ht="15">
      <c r="A12762" s="190"/>
      <c r="I12762" s="192"/>
    </row>
    <row r="12763" spans="1:9" ht="15">
      <c r="A12763" s="190"/>
      <c r="I12763" s="192"/>
    </row>
    <row r="12764" spans="1:9" ht="15">
      <c r="A12764" s="190"/>
      <c r="I12764" s="192"/>
    </row>
    <row r="12765" spans="1:9" ht="15">
      <c r="A12765" s="190"/>
      <c r="I12765" s="192"/>
    </row>
    <row r="12766" spans="1:9" ht="15">
      <c r="A12766" s="190"/>
      <c r="I12766" s="192"/>
    </row>
    <row r="12767" spans="1:9" ht="15">
      <c r="A12767" s="190"/>
      <c r="I12767" s="192"/>
    </row>
    <row r="12768" spans="1:9" ht="15">
      <c r="A12768" s="190"/>
      <c r="I12768" s="192"/>
    </row>
    <row r="12769" spans="1:9" ht="15">
      <c r="A12769" s="190"/>
      <c r="I12769" s="192"/>
    </row>
    <row r="12770" spans="1:9" ht="15">
      <c r="A12770" s="190"/>
      <c r="I12770" s="192"/>
    </row>
    <row r="12771" spans="1:9" ht="15">
      <c r="A12771" s="190"/>
      <c r="I12771" s="192"/>
    </row>
    <row r="12772" spans="1:9" ht="15">
      <c r="A12772" s="190"/>
      <c r="I12772" s="192"/>
    </row>
    <row r="12773" spans="1:9" ht="15">
      <c r="A12773" s="190"/>
      <c r="I12773" s="192"/>
    </row>
    <row r="12774" spans="1:9" ht="15">
      <c r="A12774" s="190"/>
      <c r="I12774" s="192"/>
    </row>
    <row r="12775" spans="1:9" ht="15">
      <c r="A12775" s="190"/>
      <c r="I12775" s="192"/>
    </row>
    <row r="12776" spans="1:9" ht="15">
      <c r="A12776" s="190"/>
      <c r="I12776" s="192"/>
    </row>
    <row r="12777" spans="1:9" ht="15">
      <c r="A12777" s="190"/>
      <c r="I12777" s="192"/>
    </row>
    <row r="12778" spans="1:9" ht="15">
      <c r="A12778" s="190"/>
      <c r="I12778" s="192"/>
    </row>
    <row r="12779" spans="1:9" ht="15">
      <c r="A12779" s="190"/>
      <c r="I12779" s="192"/>
    </row>
    <row r="12780" spans="1:9" ht="15">
      <c r="A12780" s="190"/>
      <c r="I12780" s="192"/>
    </row>
    <row r="12781" spans="1:9" ht="15">
      <c r="A12781" s="190"/>
      <c r="I12781" s="192"/>
    </row>
    <row r="12782" spans="1:9" ht="15">
      <c r="A12782" s="190"/>
      <c r="I12782" s="192"/>
    </row>
    <row r="12783" spans="1:9" ht="15">
      <c r="A12783" s="190"/>
      <c r="I12783" s="192"/>
    </row>
    <row r="12784" spans="1:9" ht="15">
      <c r="A12784" s="190"/>
      <c r="I12784" s="192"/>
    </row>
    <row r="12785" spans="1:9" ht="15">
      <c r="A12785" s="190"/>
      <c r="I12785" s="192"/>
    </row>
    <row r="12786" spans="1:9" ht="15">
      <c r="A12786" s="190"/>
      <c r="I12786" s="192"/>
    </row>
    <row r="12787" spans="1:9" ht="15">
      <c r="A12787" s="190"/>
      <c r="I12787" s="192"/>
    </row>
    <row r="12788" spans="1:9" ht="15">
      <c r="A12788" s="190"/>
      <c r="I12788" s="192"/>
    </row>
    <row r="12789" spans="1:9" ht="15">
      <c r="A12789" s="190"/>
      <c r="I12789" s="192"/>
    </row>
    <row r="12790" spans="1:9" ht="15">
      <c r="A12790" s="190"/>
      <c r="I12790" s="192"/>
    </row>
    <row r="12791" spans="1:9" ht="15">
      <c r="A12791" s="190"/>
      <c r="I12791" s="192"/>
    </row>
    <row r="12792" spans="1:9" ht="15">
      <c r="A12792" s="190"/>
      <c r="I12792" s="192"/>
    </row>
    <row r="12793" spans="1:9" ht="15">
      <c r="A12793" s="190"/>
      <c r="I12793" s="192"/>
    </row>
    <row r="12794" spans="1:9" ht="15">
      <c r="A12794" s="190"/>
      <c r="I12794" s="192"/>
    </row>
    <row r="12795" spans="1:9" ht="15">
      <c r="A12795" s="190"/>
      <c r="I12795" s="192"/>
    </row>
    <row r="12796" spans="1:9" ht="15">
      <c r="A12796" s="190"/>
      <c r="I12796" s="192"/>
    </row>
    <row r="12797" spans="1:9" ht="15">
      <c r="A12797" s="190"/>
      <c r="I12797" s="192"/>
    </row>
    <row r="12798" spans="1:9" ht="15">
      <c r="A12798" s="190"/>
      <c r="I12798" s="192"/>
    </row>
    <row r="12799" spans="1:9" ht="15">
      <c r="A12799" s="190"/>
      <c r="I12799" s="192"/>
    </row>
    <row r="12800" spans="1:9" ht="15">
      <c r="A12800" s="190"/>
      <c r="I12800" s="192"/>
    </row>
    <row r="12801" spans="1:9" ht="15">
      <c r="A12801" s="190"/>
      <c r="I12801" s="192"/>
    </row>
    <row r="12802" spans="1:9" ht="15">
      <c r="A12802" s="190"/>
      <c r="I12802" s="192"/>
    </row>
    <row r="12803" spans="1:9" ht="15">
      <c r="A12803" s="190"/>
      <c r="I12803" s="192"/>
    </row>
    <row r="12804" spans="1:9" ht="15">
      <c r="A12804" s="190"/>
      <c r="I12804" s="192"/>
    </row>
    <row r="12805" spans="1:9" ht="15">
      <c r="A12805" s="190"/>
      <c r="I12805" s="192"/>
    </row>
    <row r="12806" spans="1:9" ht="15">
      <c r="A12806" s="190"/>
      <c r="I12806" s="192"/>
    </row>
    <row r="12807" spans="1:9" ht="15">
      <c r="A12807" s="190"/>
      <c r="I12807" s="192"/>
    </row>
    <row r="12808" spans="1:9" ht="15">
      <c r="A12808" s="190"/>
      <c r="I12808" s="192"/>
    </row>
    <row r="12809" spans="1:9" ht="15">
      <c r="A12809" s="190"/>
      <c r="I12809" s="192"/>
    </row>
    <row r="12810" spans="1:9" ht="15">
      <c r="A12810" s="190"/>
      <c r="I12810" s="192"/>
    </row>
    <row r="12811" spans="1:9" ht="15">
      <c r="A12811" s="190"/>
      <c r="I12811" s="192"/>
    </row>
    <row r="12812" spans="1:9" ht="15">
      <c r="A12812" s="190"/>
      <c r="I12812" s="192"/>
    </row>
    <row r="12813" spans="1:9" ht="15">
      <c r="A12813" s="190"/>
      <c r="I12813" s="192"/>
    </row>
    <row r="12814" spans="1:9" ht="15">
      <c r="A12814" s="190"/>
      <c r="I12814" s="192"/>
    </row>
    <row r="12815" spans="1:9" ht="15">
      <c r="A12815" s="190"/>
      <c r="I12815" s="192"/>
    </row>
    <row r="12816" spans="1:9" ht="15">
      <c r="A12816" s="190"/>
      <c r="I12816" s="192"/>
    </row>
    <row r="12817" spans="1:9" ht="15">
      <c r="A12817" s="190"/>
      <c r="I12817" s="192"/>
    </row>
    <row r="12818" spans="1:9" ht="15">
      <c r="A12818" s="190"/>
      <c r="I12818" s="192"/>
    </row>
    <row r="12819" spans="1:9" ht="15">
      <c r="A12819" s="190"/>
      <c r="I12819" s="192"/>
    </row>
    <row r="12820" spans="1:9" ht="15">
      <c r="A12820" s="190"/>
      <c r="I12820" s="192"/>
    </row>
    <row r="12821" spans="1:9" ht="15">
      <c r="A12821" s="190"/>
      <c r="I12821" s="192"/>
    </row>
    <row r="12822" spans="1:9" ht="15">
      <c r="A12822" s="190"/>
      <c r="I12822" s="192"/>
    </row>
    <row r="12823" spans="1:9" ht="15">
      <c r="A12823" s="190"/>
      <c r="I12823" s="192"/>
    </row>
    <row r="12824" spans="1:9" ht="15">
      <c r="A12824" s="190"/>
      <c r="I12824" s="192"/>
    </row>
    <row r="12825" spans="1:9" ht="15">
      <c r="A12825" s="190"/>
      <c r="I12825" s="192"/>
    </row>
    <row r="12826" spans="1:9" ht="15">
      <c r="A12826" s="190"/>
      <c r="I12826" s="192"/>
    </row>
    <row r="12827" spans="1:9" ht="15">
      <c r="A12827" s="190"/>
      <c r="I12827" s="192"/>
    </row>
    <row r="12828" spans="1:9" ht="15">
      <c r="A12828" s="190"/>
      <c r="I12828" s="192"/>
    </row>
    <row r="12829" spans="1:9" ht="15">
      <c r="A12829" s="190"/>
      <c r="I12829" s="192"/>
    </row>
    <row r="12830" spans="1:9" ht="15">
      <c r="A12830" s="190"/>
      <c r="I12830" s="192"/>
    </row>
    <row r="12831" spans="1:9" ht="15">
      <c r="A12831" s="190"/>
      <c r="I12831" s="192"/>
    </row>
    <row r="12832" spans="1:9" ht="15">
      <c r="A12832" s="190"/>
      <c r="I12832" s="192"/>
    </row>
    <row r="12833" spans="1:9" ht="15">
      <c r="A12833" s="190"/>
      <c r="I12833" s="192"/>
    </row>
    <row r="12834" spans="1:9" ht="15">
      <c r="A12834" s="190"/>
      <c r="I12834" s="192"/>
    </row>
    <row r="12835" spans="1:9" ht="15">
      <c r="A12835" s="190"/>
      <c r="I12835" s="192"/>
    </row>
    <row r="12836" spans="1:9" ht="15">
      <c r="A12836" s="190"/>
      <c r="I12836" s="192"/>
    </row>
    <row r="12837" spans="1:9" ht="15">
      <c r="A12837" s="190"/>
      <c r="I12837" s="192"/>
    </row>
    <row r="12838" spans="1:9" ht="15">
      <c r="A12838" s="190"/>
      <c r="I12838" s="192"/>
    </row>
    <row r="12839" spans="1:9" ht="15">
      <c r="A12839" s="190"/>
      <c r="I12839" s="192"/>
    </row>
    <row r="12840" spans="1:9" ht="15">
      <c r="A12840" s="190"/>
      <c r="I12840" s="192"/>
    </row>
    <row r="12841" spans="1:9" ht="15">
      <c r="A12841" s="190"/>
      <c r="I12841" s="192"/>
    </row>
    <row r="12842" spans="1:9" ht="15">
      <c r="A12842" s="190"/>
      <c r="I12842" s="192"/>
    </row>
    <row r="12843" spans="1:9" ht="15">
      <c r="A12843" s="190"/>
      <c r="I12843" s="192"/>
    </row>
    <row r="12844" spans="1:9" ht="15">
      <c r="A12844" s="190"/>
      <c r="I12844" s="192"/>
    </row>
    <row r="12845" spans="1:9" ht="15">
      <c r="A12845" s="190"/>
      <c r="I12845" s="192"/>
    </row>
    <row r="12846" spans="1:9" ht="15">
      <c r="A12846" s="190"/>
      <c r="I12846" s="192"/>
    </row>
    <row r="12847" spans="1:9" ht="15">
      <c r="A12847" s="190"/>
      <c r="I12847" s="192"/>
    </row>
    <row r="12848" spans="1:9" ht="15">
      <c r="A12848" s="190"/>
      <c r="I12848" s="192"/>
    </row>
    <row r="12849" spans="1:9" ht="15">
      <c r="A12849" s="190"/>
      <c r="I12849" s="192"/>
    </row>
    <row r="12850" spans="1:9" ht="15">
      <c r="A12850" s="190"/>
      <c r="I12850" s="192"/>
    </row>
    <row r="12851" spans="1:9" ht="15">
      <c r="A12851" s="190"/>
      <c r="I12851" s="192"/>
    </row>
    <row r="12852" spans="1:9" ht="15">
      <c r="A12852" s="190"/>
      <c r="I12852" s="192"/>
    </row>
    <row r="12853" spans="1:9" ht="15">
      <c r="A12853" s="190"/>
      <c r="I12853" s="192"/>
    </row>
    <row r="12854" spans="1:9" ht="15">
      <c r="A12854" s="190"/>
      <c r="I12854" s="192"/>
    </row>
    <row r="12855" spans="1:9" ht="15">
      <c r="A12855" s="190"/>
      <c r="I12855" s="192"/>
    </row>
    <row r="12856" spans="1:9" ht="15">
      <c r="A12856" s="190"/>
      <c r="I12856" s="192"/>
    </row>
    <row r="12857" spans="1:9" ht="15">
      <c r="A12857" s="190"/>
      <c r="I12857" s="192"/>
    </row>
    <row r="12858" spans="1:9" ht="15">
      <c r="A12858" s="190"/>
      <c r="I12858" s="192"/>
    </row>
    <row r="12859" spans="1:9" ht="15">
      <c r="A12859" s="190"/>
      <c r="I12859" s="192"/>
    </row>
    <row r="12860" spans="1:9" ht="15">
      <c r="A12860" s="190"/>
      <c r="I12860" s="192"/>
    </row>
    <row r="12861" spans="1:9" ht="15">
      <c r="A12861" s="190"/>
      <c r="I12861" s="192"/>
    </row>
    <row r="12862" spans="1:9" ht="15">
      <c r="A12862" s="190"/>
      <c r="I12862" s="192"/>
    </row>
    <row r="12863" spans="1:9" ht="15">
      <c r="A12863" s="190"/>
      <c r="I12863" s="192"/>
    </row>
    <row r="12864" spans="1:9" ht="15">
      <c r="A12864" s="190"/>
      <c r="I12864" s="192"/>
    </row>
    <row r="12865" spans="1:9" ht="15">
      <c r="A12865" s="190"/>
      <c r="I12865" s="192"/>
    </row>
    <row r="12866" spans="1:9" ht="15">
      <c r="A12866" s="190"/>
      <c r="I12866" s="192"/>
    </row>
    <row r="12867" spans="1:9" ht="15">
      <c r="A12867" s="190"/>
      <c r="I12867" s="192"/>
    </row>
    <row r="12868" spans="1:9" ht="15">
      <c r="A12868" s="190"/>
      <c r="I12868" s="192"/>
    </row>
    <row r="12869" spans="1:9" ht="15">
      <c r="A12869" s="190"/>
      <c r="I12869" s="192"/>
    </row>
    <row r="12870" spans="1:9" ht="15">
      <c r="A12870" s="190"/>
      <c r="I12870" s="192"/>
    </row>
    <row r="12871" spans="1:9" ht="15">
      <c r="A12871" s="190"/>
      <c r="I12871" s="192"/>
    </row>
    <row r="12872" spans="1:9" ht="15">
      <c r="A12872" s="190"/>
      <c r="I12872" s="192"/>
    </row>
    <row r="12873" spans="1:9" ht="15">
      <c r="A12873" s="190"/>
      <c r="I12873" s="192"/>
    </row>
    <row r="12874" spans="1:9" ht="15">
      <c r="A12874" s="190"/>
      <c r="I12874" s="192"/>
    </row>
    <row r="12875" spans="1:9" ht="15">
      <c r="A12875" s="190"/>
      <c r="I12875" s="192"/>
    </row>
    <row r="12876" spans="1:9" ht="15">
      <c r="A12876" s="190"/>
      <c r="I12876" s="192"/>
    </row>
    <row r="12877" spans="1:9" ht="15">
      <c r="A12877" s="190"/>
      <c r="I12877" s="192"/>
    </row>
    <row r="12878" spans="1:9" ht="15">
      <c r="A12878" s="190"/>
      <c r="I12878" s="192"/>
    </row>
    <row r="12879" spans="1:9" ht="15">
      <c r="A12879" s="190"/>
      <c r="I12879" s="192"/>
    </row>
    <row r="12880" spans="1:9" ht="15">
      <c r="A12880" s="190"/>
      <c r="I12880" s="192"/>
    </row>
    <row r="12881" spans="1:9" ht="15">
      <c r="A12881" s="190"/>
      <c r="I12881" s="192"/>
    </row>
    <row r="12882" spans="1:9" ht="15">
      <c r="A12882" s="190"/>
      <c r="I12882" s="192"/>
    </row>
    <row r="12883" spans="1:9" ht="15">
      <c r="A12883" s="190"/>
      <c r="I12883" s="192"/>
    </row>
    <row r="12884" spans="1:9" ht="15">
      <c r="A12884" s="190"/>
      <c r="I12884" s="192"/>
    </row>
    <row r="12885" spans="1:9" ht="15">
      <c r="A12885" s="190"/>
      <c r="I12885" s="192"/>
    </row>
    <row r="12886" spans="1:9" ht="15">
      <c r="A12886" s="190"/>
      <c r="I12886" s="192"/>
    </row>
    <row r="12887" spans="1:9" ht="15">
      <c r="A12887" s="190"/>
      <c r="I12887" s="192"/>
    </row>
    <row r="12888" spans="1:9" ht="15">
      <c r="A12888" s="190"/>
      <c r="I12888" s="192"/>
    </row>
    <row r="12889" spans="1:9" ht="15">
      <c r="A12889" s="190"/>
      <c r="I12889" s="192"/>
    </row>
    <row r="12890" spans="1:9" ht="15">
      <c r="A12890" s="190"/>
      <c r="I12890" s="192"/>
    </row>
    <row r="12891" spans="1:9" ht="15">
      <c r="A12891" s="190"/>
      <c r="I12891" s="192"/>
    </row>
    <row r="12892" spans="1:9" ht="15">
      <c r="A12892" s="190"/>
      <c r="I12892" s="192"/>
    </row>
    <row r="12893" spans="1:9" ht="15">
      <c r="A12893" s="190"/>
      <c r="I12893" s="192"/>
    </row>
    <row r="12894" spans="1:9" ht="15">
      <c r="A12894" s="190"/>
      <c r="I12894" s="192"/>
    </row>
    <row r="12895" spans="1:9" ht="15">
      <c r="A12895" s="190"/>
      <c r="I12895" s="192"/>
    </row>
    <row r="12896" spans="1:9" ht="15">
      <c r="A12896" s="190"/>
      <c r="I12896" s="192"/>
    </row>
    <row r="12897" spans="1:9" ht="15">
      <c r="A12897" s="190"/>
      <c r="I12897" s="192"/>
    </row>
    <row r="12898" spans="1:9" ht="15">
      <c r="A12898" s="190"/>
      <c r="I12898" s="192"/>
    </row>
    <row r="12899" spans="1:9" ht="15">
      <c r="A12899" s="190"/>
      <c r="I12899" s="192"/>
    </row>
    <row r="12900" spans="1:9" ht="15">
      <c r="A12900" s="190"/>
      <c r="I12900" s="192"/>
    </row>
    <row r="12901" spans="1:9" ht="15">
      <c r="A12901" s="190"/>
      <c r="I12901" s="192"/>
    </row>
    <row r="12902" spans="1:9" ht="15">
      <c r="A12902" s="190"/>
      <c r="I12902" s="192"/>
    </row>
    <row r="12903" spans="1:9" ht="15">
      <c r="A12903" s="190"/>
      <c r="I12903" s="192"/>
    </row>
    <row r="12904" spans="1:9" ht="15">
      <c r="A12904" s="190"/>
      <c r="I12904" s="192"/>
    </row>
    <row r="12905" spans="1:9" ht="15">
      <c r="A12905" s="190"/>
      <c r="I12905" s="192"/>
    </row>
    <row r="12906" spans="1:9" ht="15">
      <c r="A12906" s="190"/>
      <c r="I12906" s="192"/>
    </row>
    <row r="12907" spans="1:9" ht="15">
      <c r="A12907" s="190"/>
      <c r="I12907" s="192"/>
    </row>
    <row r="12908" spans="1:9" ht="15">
      <c r="A12908" s="190"/>
      <c r="I12908" s="192"/>
    </row>
    <row r="12909" spans="1:9" ht="15">
      <c r="A12909" s="190"/>
      <c r="I12909" s="192"/>
    </row>
    <row r="12910" spans="1:9" ht="15">
      <c r="A12910" s="190"/>
      <c r="I12910" s="192"/>
    </row>
    <row r="12911" spans="1:9" ht="15">
      <c r="A12911" s="190"/>
      <c r="I12911" s="192"/>
    </row>
    <row r="12912" spans="1:9" ht="15">
      <c r="A12912" s="190"/>
      <c r="I12912" s="192"/>
    </row>
    <row r="12913" spans="1:9" ht="15">
      <c r="A12913" s="190"/>
      <c r="I12913" s="192"/>
    </row>
    <row r="12914" spans="1:9" ht="15">
      <c r="A12914" s="190"/>
      <c r="I12914" s="192"/>
    </row>
    <row r="12915" spans="1:9" ht="15">
      <c r="A12915" s="190"/>
      <c r="I12915" s="192"/>
    </row>
    <row r="12916" spans="1:9" ht="15">
      <c r="A12916" s="190"/>
      <c r="I12916" s="192"/>
    </row>
    <row r="12917" spans="1:9" ht="15">
      <c r="A12917" s="190"/>
      <c r="I12917" s="192"/>
    </row>
    <row r="12918" spans="1:9" ht="15">
      <c r="A12918" s="190"/>
      <c r="I12918" s="192"/>
    </row>
    <row r="12919" spans="1:9" ht="15">
      <c r="A12919" s="190"/>
      <c r="I12919" s="192"/>
    </row>
    <row r="12920" spans="1:9" ht="15">
      <c r="A12920" s="190"/>
      <c r="I12920" s="192"/>
    </row>
    <row r="12921" spans="1:9" ht="15">
      <c r="A12921" s="190"/>
      <c r="I12921" s="192"/>
    </row>
    <row r="12922" spans="1:9" ht="15">
      <c r="A12922" s="190"/>
      <c r="I12922" s="192"/>
    </row>
    <row r="12923" spans="1:9" ht="15">
      <c r="A12923" s="190"/>
      <c r="I12923" s="192"/>
    </row>
    <row r="12924" spans="1:9" ht="15">
      <c r="A12924" s="190"/>
      <c r="I12924" s="192"/>
    </row>
    <row r="12925" spans="1:9" ht="15">
      <c r="A12925" s="190"/>
      <c r="I12925" s="192"/>
    </row>
    <row r="12926" spans="1:9" ht="15">
      <c r="A12926" s="190"/>
      <c r="I12926" s="192"/>
    </row>
    <row r="12927" spans="1:9" ht="15">
      <c r="A12927" s="190"/>
      <c r="I12927" s="192"/>
    </row>
    <row r="12928" spans="1:9" ht="15">
      <c r="A12928" s="190"/>
      <c r="I12928" s="192"/>
    </row>
    <row r="12929" spans="1:9" ht="15">
      <c r="A12929" s="190"/>
      <c r="I12929" s="192"/>
    </row>
    <row r="12930" spans="1:9" ht="15">
      <c r="A12930" s="190"/>
      <c r="I12930" s="192"/>
    </row>
    <row r="12931" spans="1:9" ht="15">
      <c r="A12931" s="190"/>
      <c r="I12931" s="192"/>
    </row>
    <row r="12932" spans="1:9" ht="15">
      <c r="A12932" s="190"/>
      <c r="I12932" s="192"/>
    </row>
    <row r="12933" spans="1:9" ht="15">
      <c r="A12933" s="190"/>
      <c r="I12933" s="192"/>
    </row>
    <row r="12934" spans="1:9" ht="15">
      <c r="A12934" s="190"/>
      <c r="I12934" s="192"/>
    </row>
    <row r="12935" spans="1:9" ht="15">
      <c r="A12935" s="190"/>
      <c r="I12935" s="192"/>
    </row>
    <row r="12936" spans="1:9" ht="15">
      <c r="A12936" s="190"/>
      <c r="I12936" s="192"/>
    </row>
    <row r="12937" spans="1:9" ht="15">
      <c r="A12937" s="190"/>
      <c r="I12937" s="192"/>
    </row>
    <row r="12938" spans="1:9" ht="15">
      <c r="A12938" s="190"/>
      <c r="I12938" s="192"/>
    </row>
    <row r="12939" spans="1:9" ht="15">
      <c r="A12939" s="190"/>
      <c r="I12939" s="192"/>
    </row>
    <row r="12940" spans="1:9" ht="15">
      <c r="A12940" s="190"/>
      <c r="I12940" s="192"/>
    </row>
    <row r="12941" spans="1:9" ht="15">
      <c r="A12941" s="190"/>
      <c r="I12941" s="192"/>
    </row>
    <row r="12942" spans="1:9" ht="15">
      <c r="A12942" s="190"/>
      <c r="I12942" s="192"/>
    </row>
    <row r="12943" spans="1:9" ht="15">
      <c r="A12943" s="190"/>
      <c r="I12943" s="192"/>
    </row>
    <row r="12944" spans="1:9" ht="15">
      <c r="A12944" s="190"/>
      <c r="I12944" s="192"/>
    </row>
    <row r="12945" spans="1:9" ht="15">
      <c r="A12945" s="190"/>
      <c r="I12945" s="192"/>
    </row>
    <row r="12946" spans="1:9" ht="15">
      <c r="A12946" s="190"/>
      <c r="I12946" s="192"/>
    </row>
    <row r="12947" spans="1:9" ht="15">
      <c r="A12947" s="190"/>
      <c r="I12947" s="192"/>
    </row>
    <row r="12948" spans="1:9" ht="15">
      <c r="A12948" s="190"/>
      <c r="I12948" s="192"/>
    </row>
    <row r="12949" spans="1:9" ht="15">
      <c r="A12949" s="190"/>
      <c r="I12949" s="192"/>
    </row>
    <row r="12950" spans="1:9" ht="15">
      <c r="A12950" s="190"/>
      <c r="I12950" s="192"/>
    </row>
    <row r="12951" spans="1:9" ht="15">
      <c r="A12951" s="190"/>
      <c r="I12951" s="192"/>
    </row>
    <row r="12952" spans="1:9" ht="15">
      <c r="A12952" s="190"/>
      <c r="I12952" s="192"/>
    </row>
    <row r="12953" spans="1:9" ht="15">
      <c r="A12953" s="190"/>
      <c r="I12953" s="192"/>
    </row>
    <row r="12954" spans="1:9" ht="15">
      <c r="A12954" s="190"/>
      <c r="I12954" s="192"/>
    </row>
    <row r="12955" spans="1:9" ht="15">
      <c r="A12955" s="190"/>
      <c r="I12955" s="192"/>
    </row>
    <row r="12956" spans="1:9" ht="15">
      <c r="A12956" s="190"/>
      <c r="I12956" s="192"/>
    </row>
    <row r="12957" spans="1:9" ht="15">
      <c r="A12957" s="190"/>
      <c r="I12957" s="192"/>
    </row>
    <row r="12958" spans="1:9" ht="15">
      <c r="A12958" s="190"/>
      <c r="I12958" s="192"/>
    </row>
    <row r="12959" spans="1:9" ht="15">
      <c r="A12959" s="190"/>
      <c r="I12959" s="192"/>
    </row>
    <row r="12960" spans="1:9" ht="15">
      <c r="A12960" s="190"/>
      <c r="I12960" s="192"/>
    </row>
    <row r="12961" spans="1:9" ht="15">
      <c r="A12961" s="190"/>
      <c r="I12961" s="192"/>
    </row>
    <row r="12962" spans="1:9" ht="15">
      <c r="A12962" s="190"/>
      <c r="I12962" s="192"/>
    </row>
    <row r="12963" spans="1:9" ht="15">
      <c r="A12963" s="190"/>
      <c r="I12963" s="192"/>
    </row>
    <row r="12964" spans="1:9" ht="15">
      <c r="A12964" s="190"/>
      <c r="I12964" s="192"/>
    </row>
    <row r="12965" spans="1:9" ht="15">
      <c r="A12965" s="190"/>
      <c r="I12965" s="192"/>
    </row>
    <row r="12966" spans="1:9" ht="15">
      <c r="A12966" s="190"/>
      <c r="I12966" s="192"/>
    </row>
    <row r="12967" spans="1:9" ht="15">
      <c r="A12967" s="190"/>
      <c r="I12967" s="192"/>
    </row>
    <row r="12968" spans="1:9" ht="15">
      <c r="A12968" s="190"/>
      <c r="I12968" s="192"/>
    </row>
    <row r="12969" spans="1:9" ht="15">
      <c r="A12969" s="190"/>
      <c r="I12969" s="192"/>
    </row>
    <row r="12970" spans="1:9" ht="15">
      <c r="A12970" s="190"/>
      <c r="I12970" s="192"/>
    </row>
    <row r="12971" spans="1:9" ht="15">
      <c r="A12971" s="190"/>
      <c r="I12971" s="192"/>
    </row>
    <row r="12972" spans="1:9" ht="15">
      <c r="A12972" s="190"/>
      <c r="I12972" s="192"/>
    </row>
    <row r="12973" spans="1:9" ht="15">
      <c r="A12973" s="190"/>
      <c r="I12973" s="192"/>
    </row>
    <row r="12974" spans="1:9" ht="15">
      <c r="A12974" s="190"/>
      <c r="I12974" s="192"/>
    </row>
    <row r="12975" spans="1:9" ht="15">
      <c r="A12975" s="190"/>
      <c r="I12975" s="192"/>
    </row>
    <row r="12976" spans="1:9" ht="15">
      <c r="A12976" s="190"/>
      <c r="I12976" s="192"/>
    </row>
    <row r="12977" spans="1:9" ht="15">
      <c r="A12977" s="190"/>
      <c r="I12977" s="192"/>
    </row>
    <row r="12978" spans="1:9" ht="15">
      <c r="A12978" s="190"/>
      <c r="I12978" s="192"/>
    </row>
    <row r="12979" spans="1:9" ht="15">
      <c r="A12979" s="190"/>
      <c r="I12979" s="192"/>
    </row>
    <row r="12980" spans="1:9" ht="15">
      <c r="A12980" s="190"/>
      <c r="I12980" s="192"/>
    </row>
    <row r="12981" spans="1:9" ht="15">
      <c r="A12981" s="190"/>
      <c r="I12981" s="192"/>
    </row>
    <row r="12982" spans="1:9" ht="15">
      <c r="A12982" s="190"/>
      <c r="I12982" s="192"/>
    </row>
    <row r="12983" spans="1:9" ht="15">
      <c r="A12983" s="190"/>
      <c r="I12983" s="192"/>
    </row>
    <row r="12984" spans="1:9" ht="15">
      <c r="A12984" s="190"/>
      <c r="I12984" s="192"/>
    </row>
    <row r="12985" spans="1:9" ht="15">
      <c r="A12985" s="190"/>
      <c r="I12985" s="192"/>
    </row>
    <row r="12986" spans="1:9" ht="15">
      <c r="A12986" s="190"/>
      <c r="I12986" s="192"/>
    </row>
    <row r="12987" spans="1:9" ht="15">
      <c r="A12987" s="190"/>
      <c r="I12987" s="192"/>
    </row>
    <row r="12988" spans="1:9" ht="15">
      <c r="A12988" s="190"/>
      <c r="I12988" s="192"/>
    </row>
    <row r="12989" spans="1:9" ht="15">
      <c r="A12989" s="190"/>
      <c r="I12989" s="192"/>
    </row>
    <row r="12990" spans="1:9" ht="15">
      <c r="A12990" s="190"/>
      <c r="I12990" s="192"/>
    </row>
    <row r="12991" spans="1:9" ht="15">
      <c r="A12991" s="190"/>
      <c r="I12991" s="192"/>
    </row>
    <row r="12992" spans="1:9" ht="15">
      <c r="A12992" s="190"/>
      <c r="I12992" s="192"/>
    </row>
    <row r="12993" spans="1:9" ht="15">
      <c r="A12993" s="190"/>
      <c r="I12993" s="192"/>
    </row>
    <row r="12994" spans="1:9" ht="15">
      <c r="A12994" s="190"/>
      <c r="I12994" s="192"/>
    </row>
    <row r="12995" spans="1:9" ht="15">
      <c r="A12995" s="190"/>
      <c r="I12995" s="192"/>
    </row>
    <row r="12996" spans="1:9" ht="15">
      <c r="A12996" s="190"/>
      <c r="I12996" s="192"/>
    </row>
    <row r="12997" spans="1:9" ht="15">
      <c r="A12997" s="190"/>
      <c r="I12997" s="192"/>
    </row>
    <row r="12998" spans="1:9" ht="15">
      <c r="A12998" s="190"/>
      <c r="I12998" s="192"/>
    </row>
    <row r="12999" spans="1:9" ht="15">
      <c r="A12999" s="190"/>
      <c r="I12999" s="192"/>
    </row>
    <row r="13000" spans="1:9" ht="15">
      <c r="A13000" s="190"/>
      <c r="I13000" s="192"/>
    </row>
    <row r="13001" spans="1:9" ht="15">
      <c r="A13001" s="190"/>
      <c r="I13001" s="192"/>
    </row>
    <row r="13002" spans="1:9" ht="15">
      <c r="A13002" s="190"/>
      <c r="I13002" s="19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33" sqref="C33"/>
    </sheetView>
  </sheetViews>
  <sheetFormatPr defaultColWidth="9.140625" defaultRowHeight="12.75"/>
  <cols>
    <col min="1" max="1" width="8.140625" style="0" customWidth="1"/>
    <col min="2" max="2" width="53.8515625" style="0" customWidth="1"/>
    <col min="3" max="3" width="18.8515625" style="6" customWidth="1"/>
    <col min="4" max="4" width="18.00390625" style="6" customWidth="1"/>
    <col min="5" max="5" width="16.7109375" style="6" customWidth="1"/>
    <col min="6" max="6" width="0.13671875" style="6" hidden="1" customWidth="1"/>
    <col min="7" max="7" width="13.140625" style="6" customWidth="1"/>
    <col min="8" max="8" width="0.42578125" style="6" hidden="1" customWidth="1"/>
    <col min="9" max="9" width="13.7109375" style="6" hidden="1" customWidth="1"/>
    <col min="11" max="11" width="18.28125" style="0" customWidth="1"/>
    <col min="12" max="12" width="12.421875" style="0" hidden="1" customWidth="1"/>
    <col min="13" max="13" width="0.5625" style="0" hidden="1" customWidth="1"/>
    <col min="14" max="14" width="9.7109375" style="0" bestFit="1" customWidth="1"/>
  </cols>
  <sheetData>
    <row r="1" ht="12.75">
      <c r="B1" s="1" t="s">
        <v>555</v>
      </c>
    </row>
    <row r="2" spans="1:14" ht="12.75">
      <c r="A2" s="45"/>
      <c r="B2" s="46" t="s">
        <v>360</v>
      </c>
      <c r="C2" s="48"/>
      <c r="D2" s="48"/>
      <c r="E2" s="48"/>
      <c r="F2" s="48"/>
      <c r="G2" s="48"/>
      <c r="H2" s="48"/>
      <c r="I2" s="48"/>
      <c r="J2" s="47"/>
      <c r="K2" s="47"/>
      <c r="N2" s="60"/>
    </row>
    <row r="3" spans="1:14" ht="12.75">
      <c r="A3" s="47"/>
      <c r="B3" s="46" t="s">
        <v>359</v>
      </c>
      <c r="C3" s="168">
        <v>2017</v>
      </c>
      <c r="D3" s="49">
        <v>2018</v>
      </c>
      <c r="E3" s="49">
        <v>2018</v>
      </c>
      <c r="F3" s="49">
        <v>2018</v>
      </c>
      <c r="G3" s="49">
        <v>2019</v>
      </c>
      <c r="H3" s="49">
        <v>2019</v>
      </c>
      <c r="I3" s="49">
        <v>2019</v>
      </c>
      <c r="J3" s="20" t="s">
        <v>184</v>
      </c>
      <c r="K3" s="20" t="s">
        <v>557</v>
      </c>
      <c r="L3" s="19" t="s">
        <v>316</v>
      </c>
      <c r="M3" s="19" t="s">
        <v>319</v>
      </c>
      <c r="N3" s="148"/>
    </row>
    <row r="4" spans="1:13" ht="12.75">
      <c r="A4" s="47"/>
      <c r="B4" s="46"/>
      <c r="C4" s="169"/>
      <c r="D4" s="74"/>
      <c r="E4" s="74"/>
      <c r="F4" s="74"/>
      <c r="G4" s="74"/>
      <c r="H4" s="74"/>
      <c r="I4" s="74"/>
      <c r="J4" s="24" t="s">
        <v>185</v>
      </c>
      <c r="K4" s="24"/>
      <c r="L4" s="37"/>
      <c r="M4" s="37"/>
    </row>
    <row r="5" spans="1:13" ht="12.75">
      <c r="A5" s="19" t="s">
        <v>556</v>
      </c>
      <c r="B5" s="53" t="s">
        <v>310</v>
      </c>
      <c r="C5" s="91" t="s">
        <v>227</v>
      </c>
      <c r="D5" s="91" t="s">
        <v>376</v>
      </c>
      <c r="E5" s="91" t="s">
        <v>260</v>
      </c>
      <c r="F5" s="91" t="s">
        <v>227</v>
      </c>
      <c r="G5" s="91" t="s">
        <v>331</v>
      </c>
      <c r="H5" s="91" t="s">
        <v>373</v>
      </c>
      <c r="I5" s="91" t="s">
        <v>374</v>
      </c>
      <c r="J5" s="52"/>
      <c r="K5" s="52"/>
      <c r="L5" s="37"/>
      <c r="M5" s="37"/>
    </row>
    <row r="6" spans="1:14" ht="12.75">
      <c r="A6" s="173" t="s">
        <v>293</v>
      </c>
      <c r="B6" s="52" t="s">
        <v>0</v>
      </c>
      <c r="C6" s="149">
        <v>1035000</v>
      </c>
      <c r="D6" s="171">
        <v>300000</v>
      </c>
      <c r="E6" s="171">
        <v>300000</v>
      </c>
      <c r="F6" s="149"/>
      <c r="G6" s="149">
        <v>1577000</v>
      </c>
      <c r="H6" s="149"/>
      <c r="I6" s="149"/>
      <c r="J6" s="140">
        <f aca="true" t="shared" si="0" ref="J6:J32">G6/G$33*100</f>
        <v>16.45615759259667</v>
      </c>
      <c r="K6" s="196">
        <f>G6-E6</f>
        <v>1277000</v>
      </c>
      <c r="L6" s="197"/>
      <c r="M6" s="197"/>
      <c r="N6" s="5"/>
    </row>
    <row r="7" spans="1:14" ht="12.75">
      <c r="A7" s="52">
        <v>3000</v>
      </c>
      <c r="B7" s="52" t="s">
        <v>1</v>
      </c>
      <c r="C7" s="149">
        <v>2927605</v>
      </c>
      <c r="D7" s="171">
        <v>3077000</v>
      </c>
      <c r="E7" s="171">
        <v>3182877</v>
      </c>
      <c r="F7" s="149"/>
      <c r="G7" s="149">
        <v>3343800</v>
      </c>
      <c r="H7" s="149"/>
      <c r="I7" s="149"/>
      <c r="J7" s="140">
        <f t="shared" si="0"/>
        <v>34.89289775404232</v>
      </c>
      <c r="K7" s="196">
        <f aca="true" t="shared" si="1" ref="K7:K32">G7-E7</f>
        <v>160923</v>
      </c>
      <c r="L7" s="197"/>
      <c r="M7" s="197"/>
      <c r="N7" s="5"/>
    </row>
    <row r="8" spans="1:14" ht="12.75">
      <c r="A8" s="52">
        <v>3030</v>
      </c>
      <c r="B8" s="52" t="s">
        <v>2</v>
      </c>
      <c r="C8" s="150">
        <v>209454</v>
      </c>
      <c r="D8" s="153">
        <v>217500</v>
      </c>
      <c r="E8" s="153">
        <v>217500</v>
      </c>
      <c r="F8" s="150"/>
      <c r="G8" s="150">
        <v>220600</v>
      </c>
      <c r="H8" s="150"/>
      <c r="I8" s="150"/>
      <c r="J8" s="140">
        <f t="shared" si="0"/>
        <v>2.301983744405089</v>
      </c>
      <c r="K8" s="196">
        <f t="shared" si="1"/>
        <v>3100</v>
      </c>
      <c r="L8" s="197"/>
      <c r="M8" s="197"/>
      <c r="N8" s="5"/>
    </row>
    <row r="9" spans="1:14" ht="12.75">
      <c r="A9" s="52">
        <v>3044</v>
      </c>
      <c r="B9" s="52" t="s">
        <v>3</v>
      </c>
      <c r="C9" s="150">
        <v>1209</v>
      </c>
      <c r="D9" s="153">
        <v>1000</v>
      </c>
      <c r="E9" s="153">
        <v>1000</v>
      </c>
      <c r="F9" s="150"/>
      <c r="G9" s="150">
        <v>1000</v>
      </c>
      <c r="H9" s="150"/>
      <c r="I9" s="150"/>
      <c r="J9" s="140">
        <f t="shared" si="0"/>
        <v>0.010435103102470939</v>
      </c>
      <c r="K9" s="196">
        <f t="shared" si="1"/>
        <v>0</v>
      </c>
      <c r="L9" s="197"/>
      <c r="M9" s="197"/>
      <c r="N9" s="5"/>
    </row>
    <row r="10" spans="1:14" ht="12.75">
      <c r="A10" s="52">
        <v>320</v>
      </c>
      <c r="B10" s="52" t="s">
        <v>4</v>
      </c>
      <c r="C10" s="150">
        <v>10359</v>
      </c>
      <c r="D10" s="153">
        <v>11500</v>
      </c>
      <c r="E10" s="153">
        <v>11500</v>
      </c>
      <c r="F10" s="150"/>
      <c r="G10" s="150">
        <v>11500</v>
      </c>
      <c r="H10" s="150"/>
      <c r="I10" s="150"/>
      <c r="J10" s="140">
        <f t="shared" si="0"/>
        <v>0.1200036856784158</v>
      </c>
      <c r="K10" s="196">
        <f t="shared" si="1"/>
        <v>0</v>
      </c>
      <c r="L10" s="197"/>
      <c r="M10" s="197"/>
      <c r="N10" s="5"/>
    </row>
    <row r="11" spans="1:14" ht="12.75">
      <c r="A11" s="52">
        <v>3220</v>
      </c>
      <c r="B11" s="52" t="s">
        <v>5</v>
      </c>
      <c r="C11" s="151">
        <v>166152</v>
      </c>
      <c r="D11" s="153">
        <v>155000</v>
      </c>
      <c r="E11" s="153">
        <v>185959</v>
      </c>
      <c r="F11" s="153"/>
      <c r="G11" s="153">
        <v>164300</v>
      </c>
      <c r="H11" s="153"/>
      <c r="I11" s="153"/>
      <c r="J11" s="140">
        <f t="shared" si="0"/>
        <v>1.7144874397359753</v>
      </c>
      <c r="K11" s="196">
        <f t="shared" si="1"/>
        <v>-21659</v>
      </c>
      <c r="L11" s="197"/>
      <c r="M11" s="197"/>
      <c r="N11" s="5"/>
    </row>
    <row r="12" spans="1:14" ht="12.75">
      <c r="A12" s="52">
        <v>3221</v>
      </c>
      <c r="B12" s="21" t="s">
        <v>280</v>
      </c>
      <c r="C12" s="150">
        <v>2013</v>
      </c>
      <c r="D12" s="153">
        <v>1000</v>
      </c>
      <c r="E12" s="153">
        <v>1366</v>
      </c>
      <c r="F12" s="150"/>
      <c r="G12" s="153">
        <v>1400</v>
      </c>
      <c r="H12" s="150"/>
      <c r="I12" s="150"/>
      <c r="J12" s="140">
        <f t="shared" si="0"/>
        <v>0.014609144343459312</v>
      </c>
      <c r="K12" s="196">
        <f t="shared" si="1"/>
        <v>34</v>
      </c>
      <c r="L12" s="197"/>
      <c r="M12" s="197"/>
      <c r="N12" s="5"/>
    </row>
    <row r="13" spans="1:14" ht="12.75">
      <c r="A13" s="52">
        <v>3222</v>
      </c>
      <c r="B13" s="21" t="s">
        <v>311</v>
      </c>
      <c r="C13" s="150">
        <v>1803</v>
      </c>
      <c r="D13" s="153">
        <v>1500</v>
      </c>
      <c r="E13" s="153">
        <v>1500</v>
      </c>
      <c r="F13" s="150"/>
      <c r="G13" s="153">
        <v>1500</v>
      </c>
      <c r="H13" s="150"/>
      <c r="I13" s="150"/>
      <c r="J13" s="140">
        <f t="shared" si="0"/>
        <v>0.015652654653706407</v>
      </c>
      <c r="K13" s="196">
        <f t="shared" si="1"/>
        <v>0</v>
      </c>
      <c r="L13" s="197"/>
      <c r="M13" s="197"/>
      <c r="N13" s="5"/>
    </row>
    <row r="14" spans="1:14" ht="12.75">
      <c r="A14" s="52">
        <v>3224</v>
      </c>
      <c r="B14" s="52" t="s">
        <v>14</v>
      </c>
      <c r="C14" s="150">
        <v>196542</v>
      </c>
      <c r="D14" s="153">
        <v>224000</v>
      </c>
      <c r="E14" s="153">
        <v>224000</v>
      </c>
      <c r="F14" s="150"/>
      <c r="G14" s="153">
        <v>288060</v>
      </c>
      <c r="H14" s="150"/>
      <c r="I14" s="150"/>
      <c r="J14" s="140">
        <f t="shared" si="0"/>
        <v>3.0059357996977787</v>
      </c>
      <c r="K14" s="196">
        <f t="shared" si="1"/>
        <v>64060</v>
      </c>
      <c r="L14" s="197"/>
      <c r="M14" s="197"/>
      <c r="N14" s="5"/>
    </row>
    <row r="15" spans="1:14" ht="12.75">
      <c r="A15" s="52">
        <v>3225</v>
      </c>
      <c r="B15" s="75" t="s">
        <v>315</v>
      </c>
      <c r="C15" s="150">
        <v>3976</v>
      </c>
      <c r="D15" s="153">
        <v>4000</v>
      </c>
      <c r="E15" s="153">
        <v>4000</v>
      </c>
      <c r="F15" s="150"/>
      <c r="G15" s="153">
        <v>5000</v>
      </c>
      <c r="H15" s="150"/>
      <c r="I15" s="150"/>
      <c r="J15" s="140">
        <f t="shared" si="0"/>
        <v>0.0521755155123547</v>
      </c>
      <c r="K15" s="196">
        <f t="shared" si="1"/>
        <v>1000</v>
      </c>
      <c r="L15" s="197"/>
      <c r="M15" s="197"/>
      <c r="N15" s="5"/>
    </row>
    <row r="16" spans="1:14" ht="12.75">
      <c r="A16" s="52">
        <v>3229</v>
      </c>
      <c r="B16" s="21" t="s">
        <v>284</v>
      </c>
      <c r="C16" s="150">
        <v>3255</v>
      </c>
      <c r="D16" s="153">
        <v>1500</v>
      </c>
      <c r="E16" s="153">
        <v>1500</v>
      </c>
      <c r="F16" s="150"/>
      <c r="G16" s="153">
        <v>1500</v>
      </c>
      <c r="H16" s="150"/>
      <c r="I16" s="150"/>
      <c r="J16" s="140">
        <f t="shared" si="0"/>
        <v>0.015652654653706407</v>
      </c>
      <c r="K16" s="196">
        <f t="shared" si="1"/>
        <v>0</v>
      </c>
      <c r="L16" s="197"/>
      <c r="M16" s="197"/>
      <c r="N16" s="5"/>
    </row>
    <row r="17" spans="1:14" ht="12.75">
      <c r="A17" s="52">
        <v>3233</v>
      </c>
      <c r="B17" s="21" t="s">
        <v>533</v>
      </c>
      <c r="C17" s="150">
        <v>16643</v>
      </c>
      <c r="D17" s="153">
        <v>15000</v>
      </c>
      <c r="E17" s="153">
        <v>15000</v>
      </c>
      <c r="F17" s="150"/>
      <c r="G17" s="153">
        <v>7000</v>
      </c>
      <c r="H17" s="150"/>
      <c r="I17" s="150"/>
      <c r="J17" s="140">
        <f t="shared" si="0"/>
        <v>0.07304572171729656</v>
      </c>
      <c r="K17" s="196">
        <f t="shared" si="1"/>
        <v>-8000</v>
      </c>
      <c r="L17" s="197"/>
      <c r="M17" s="197"/>
      <c r="N17" s="5"/>
    </row>
    <row r="18" spans="1:14" ht="12.75">
      <c r="A18" s="52">
        <v>3237</v>
      </c>
      <c r="B18" s="52" t="s">
        <v>6</v>
      </c>
      <c r="C18" s="150">
        <v>35047</v>
      </c>
      <c r="D18" s="153">
        <v>35000</v>
      </c>
      <c r="E18" s="153">
        <v>35000</v>
      </c>
      <c r="F18" s="150"/>
      <c r="G18" s="153">
        <v>35000</v>
      </c>
      <c r="H18" s="150"/>
      <c r="I18" s="150"/>
      <c r="J18" s="140">
        <f t="shared" si="0"/>
        <v>0.3652286085864829</v>
      </c>
      <c r="K18" s="196">
        <f t="shared" si="1"/>
        <v>0</v>
      </c>
      <c r="L18" s="197"/>
      <c r="M18" s="197"/>
      <c r="N18" s="5"/>
    </row>
    <row r="19" spans="1:14" ht="12.75">
      <c r="A19" s="52">
        <v>3238</v>
      </c>
      <c r="B19" s="21" t="s">
        <v>379</v>
      </c>
      <c r="C19" s="150">
        <v>16015</v>
      </c>
      <c r="D19" s="153">
        <v>7850</v>
      </c>
      <c r="E19" s="153">
        <v>7850</v>
      </c>
      <c r="F19" s="150"/>
      <c r="G19" s="153">
        <v>1500</v>
      </c>
      <c r="H19" s="150"/>
      <c r="I19" s="150"/>
      <c r="J19" s="140">
        <f t="shared" si="0"/>
        <v>0.015652654653706407</v>
      </c>
      <c r="K19" s="196">
        <f t="shared" si="1"/>
        <v>-6350</v>
      </c>
      <c r="L19" s="197"/>
      <c r="M19" s="197"/>
      <c r="N19" s="5"/>
    </row>
    <row r="20" spans="1:14" ht="12.75">
      <c r="A20" s="52">
        <v>3500</v>
      </c>
      <c r="B20" s="52" t="s">
        <v>7</v>
      </c>
      <c r="C20" s="150">
        <v>142041</v>
      </c>
      <c r="D20" s="153">
        <v>33744</v>
      </c>
      <c r="E20" s="153">
        <v>117503</v>
      </c>
      <c r="F20" s="150"/>
      <c r="G20" s="150">
        <v>64000</v>
      </c>
      <c r="H20" s="150"/>
      <c r="I20" s="150"/>
      <c r="J20" s="140">
        <f t="shared" si="0"/>
        <v>0.6678465985581401</v>
      </c>
      <c r="K20" s="196">
        <f t="shared" si="1"/>
        <v>-53503</v>
      </c>
      <c r="L20" s="197"/>
      <c r="M20" s="197"/>
      <c r="N20" s="5"/>
    </row>
    <row r="21" spans="1:14" ht="12.75">
      <c r="A21" s="52">
        <v>3502</v>
      </c>
      <c r="B21" s="52" t="s">
        <v>8</v>
      </c>
      <c r="C21" s="152">
        <v>538305</v>
      </c>
      <c r="D21" s="171">
        <v>917426</v>
      </c>
      <c r="E21" s="171">
        <v>917426</v>
      </c>
      <c r="F21" s="152"/>
      <c r="G21" s="152">
        <v>557500</v>
      </c>
      <c r="H21" s="152"/>
      <c r="I21" s="152"/>
      <c r="J21" s="140">
        <f t="shared" si="0"/>
        <v>5.817569979627548</v>
      </c>
      <c r="K21" s="196">
        <f t="shared" si="1"/>
        <v>-359926</v>
      </c>
      <c r="L21" s="197"/>
      <c r="M21" s="197"/>
      <c r="N21" s="5"/>
    </row>
    <row r="22" spans="1:14" ht="12.75">
      <c r="A22" s="52">
        <v>3520</v>
      </c>
      <c r="B22" s="52" t="s">
        <v>9</v>
      </c>
      <c r="C22" s="153">
        <v>1949036</v>
      </c>
      <c r="D22" s="153">
        <v>2374723</v>
      </c>
      <c r="E22" s="153">
        <v>2374723</v>
      </c>
      <c r="F22" s="153"/>
      <c r="G22" s="153">
        <v>2620731</v>
      </c>
      <c r="H22" s="153"/>
      <c r="I22" s="153"/>
      <c r="J22" s="140">
        <f t="shared" si="0"/>
        <v>27.347598188841765</v>
      </c>
      <c r="K22" s="196">
        <f t="shared" si="1"/>
        <v>246008</v>
      </c>
      <c r="L22" s="197"/>
      <c r="M22" s="197"/>
      <c r="N22" s="5"/>
    </row>
    <row r="23" spans="1:14" ht="12.75">
      <c r="A23" s="52">
        <v>3521</v>
      </c>
      <c r="B23" s="75" t="s">
        <v>352</v>
      </c>
      <c r="C23" s="36">
        <v>149325</v>
      </c>
      <c r="D23" s="36">
        <v>298650</v>
      </c>
      <c r="E23" s="36">
        <v>308030</v>
      </c>
      <c r="F23" s="36"/>
      <c r="G23" s="36">
        <v>149325</v>
      </c>
      <c r="H23" s="36"/>
      <c r="I23" s="36"/>
      <c r="J23" s="140">
        <f t="shared" si="0"/>
        <v>1.558221770776473</v>
      </c>
      <c r="K23" s="196">
        <f t="shared" si="1"/>
        <v>-158705</v>
      </c>
      <c r="L23" s="197"/>
      <c r="M23" s="197"/>
      <c r="N23" s="5"/>
    </row>
    <row r="24" spans="1:14" ht="12.75">
      <c r="A24" s="52">
        <v>3810</v>
      </c>
      <c r="B24" s="52" t="s">
        <v>15</v>
      </c>
      <c r="C24" s="154">
        <v>0</v>
      </c>
      <c r="D24" s="153">
        <v>0</v>
      </c>
      <c r="E24" s="153">
        <v>0</v>
      </c>
      <c r="F24" s="154"/>
      <c r="G24" s="154"/>
      <c r="H24" s="154"/>
      <c r="I24" s="154"/>
      <c r="J24" s="140">
        <f t="shared" si="0"/>
        <v>0</v>
      </c>
      <c r="K24" s="196">
        <f t="shared" si="1"/>
        <v>0</v>
      </c>
      <c r="L24" s="197"/>
      <c r="M24" s="197"/>
      <c r="N24" s="5"/>
    </row>
    <row r="25" spans="1:14" ht="12.75">
      <c r="A25" s="52">
        <v>3811</v>
      </c>
      <c r="B25" s="21" t="s">
        <v>538</v>
      </c>
      <c r="C25" s="150">
        <v>0</v>
      </c>
      <c r="D25" s="153">
        <v>0</v>
      </c>
      <c r="E25" s="153">
        <v>0</v>
      </c>
      <c r="F25" s="150"/>
      <c r="G25" s="150">
        <v>105000</v>
      </c>
      <c r="H25" s="150"/>
      <c r="I25" s="150"/>
      <c r="J25" s="140">
        <f t="shared" si="0"/>
        <v>1.0956858257594486</v>
      </c>
      <c r="K25" s="196">
        <f t="shared" si="1"/>
        <v>105000</v>
      </c>
      <c r="L25" s="197"/>
      <c r="M25" s="197"/>
      <c r="N25" s="5"/>
    </row>
    <row r="26" spans="1:14" ht="12.75">
      <c r="A26" s="52">
        <v>655</v>
      </c>
      <c r="B26" s="52" t="s">
        <v>10</v>
      </c>
      <c r="C26" s="150">
        <v>31</v>
      </c>
      <c r="D26" s="153">
        <v>100</v>
      </c>
      <c r="E26" s="153">
        <v>100</v>
      </c>
      <c r="F26" s="150"/>
      <c r="G26" s="150">
        <v>30</v>
      </c>
      <c r="H26" s="150"/>
      <c r="I26" s="150"/>
      <c r="J26" s="140">
        <f t="shared" si="0"/>
        <v>0.00031305309307412814</v>
      </c>
      <c r="K26" s="196">
        <f t="shared" si="1"/>
        <v>-70</v>
      </c>
      <c r="L26" s="197"/>
      <c r="M26" s="197"/>
      <c r="N26" s="5"/>
    </row>
    <row r="27" spans="1:14" ht="12.75">
      <c r="A27" s="52">
        <v>3824</v>
      </c>
      <c r="B27" s="37" t="s">
        <v>361</v>
      </c>
      <c r="C27" s="150">
        <v>0</v>
      </c>
      <c r="D27" s="153">
        <v>0</v>
      </c>
      <c r="E27" s="153">
        <v>0</v>
      </c>
      <c r="F27" s="150"/>
      <c r="G27" s="150"/>
      <c r="H27" s="150"/>
      <c r="I27" s="150"/>
      <c r="J27" s="140">
        <f t="shared" si="0"/>
        <v>0</v>
      </c>
      <c r="K27" s="196">
        <f t="shared" si="1"/>
        <v>0</v>
      </c>
      <c r="L27" s="197"/>
      <c r="M27" s="197"/>
      <c r="N27" s="5"/>
    </row>
    <row r="28" spans="1:14" ht="12.75">
      <c r="A28" s="52">
        <v>3825</v>
      </c>
      <c r="B28" s="52" t="s">
        <v>11</v>
      </c>
      <c r="C28" s="150">
        <v>22420</v>
      </c>
      <c r="D28" s="153">
        <v>16000</v>
      </c>
      <c r="E28" s="153">
        <v>16000</v>
      </c>
      <c r="F28" s="150"/>
      <c r="G28" s="150">
        <v>27000</v>
      </c>
      <c r="H28" s="150"/>
      <c r="I28" s="150"/>
      <c r="J28" s="140">
        <f t="shared" si="0"/>
        <v>0.28174778376671533</v>
      </c>
      <c r="K28" s="196">
        <f t="shared" si="1"/>
        <v>11000</v>
      </c>
      <c r="L28" s="197"/>
      <c r="M28" s="197"/>
      <c r="N28" s="5"/>
    </row>
    <row r="29" spans="1:14" ht="12.75">
      <c r="A29" s="52">
        <v>3880</v>
      </c>
      <c r="B29" s="52" t="s">
        <v>12</v>
      </c>
      <c r="C29" s="150">
        <v>0</v>
      </c>
      <c r="D29" s="153">
        <v>0</v>
      </c>
      <c r="E29" s="153">
        <v>0</v>
      </c>
      <c r="F29" s="150"/>
      <c r="G29" s="150">
        <v>0</v>
      </c>
      <c r="H29" s="150"/>
      <c r="I29" s="150"/>
      <c r="J29" s="140">
        <f t="shared" si="0"/>
        <v>0</v>
      </c>
      <c r="K29" s="196">
        <f t="shared" si="1"/>
        <v>0</v>
      </c>
      <c r="L29" s="197"/>
      <c r="M29" s="197"/>
      <c r="N29" s="5"/>
    </row>
    <row r="30" spans="1:14" ht="12.75">
      <c r="A30" s="52">
        <v>3882</v>
      </c>
      <c r="B30" s="52" t="s">
        <v>13</v>
      </c>
      <c r="C30" s="150">
        <v>8353</v>
      </c>
      <c r="D30" s="153">
        <v>8616</v>
      </c>
      <c r="E30" s="153">
        <v>8616</v>
      </c>
      <c r="F30" s="150"/>
      <c r="G30" s="150">
        <v>0</v>
      </c>
      <c r="H30" s="150"/>
      <c r="I30" s="150"/>
      <c r="J30" s="140">
        <f t="shared" si="0"/>
        <v>0</v>
      </c>
      <c r="K30" s="196">
        <f t="shared" si="1"/>
        <v>-8616</v>
      </c>
      <c r="L30" s="197"/>
      <c r="M30" s="197"/>
      <c r="N30" s="5"/>
    </row>
    <row r="31" spans="1:14" ht="12.75">
      <c r="A31" s="52">
        <v>3888</v>
      </c>
      <c r="B31" s="21" t="s">
        <v>356</v>
      </c>
      <c r="C31" s="25">
        <v>4870</v>
      </c>
      <c r="D31" s="25">
        <v>13835</v>
      </c>
      <c r="E31" s="25">
        <v>13835</v>
      </c>
      <c r="F31" s="25"/>
      <c r="G31" s="25">
        <v>0</v>
      </c>
      <c r="H31" s="25"/>
      <c r="I31" s="25"/>
      <c r="J31" s="140">
        <f t="shared" si="0"/>
        <v>0</v>
      </c>
      <c r="K31" s="196">
        <f t="shared" si="1"/>
        <v>-13835</v>
      </c>
      <c r="L31" s="197"/>
      <c r="M31" s="197"/>
      <c r="N31" s="5"/>
    </row>
    <row r="32" spans="1:14" ht="12.75">
      <c r="A32" s="52">
        <v>100</v>
      </c>
      <c r="B32" s="52" t="s">
        <v>192</v>
      </c>
      <c r="C32" s="150">
        <v>310371</v>
      </c>
      <c r="D32" s="153">
        <v>310300</v>
      </c>
      <c r="E32" s="153">
        <v>310300</v>
      </c>
      <c r="F32" s="150"/>
      <c r="G32" s="150">
        <v>400293</v>
      </c>
      <c r="H32" s="150"/>
      <c r="I32" s="150"/>
      <c r="J32" s="140">
        <f t="shared" si="0"/>
        <v>4.177098726197399</v>
      </c>
      <c r="K32" s="196">
        <f t="shared" si="1"/>
        <v>89993</v>
      </c>
      <c r="L32" s="197"/>
      <c r="M32" s="197"/>
      <c r="N32" s="5"/>
    </row>
    <row r="33" spans="1:14" ht="12.75">
      <c r="A33" s="52"/>
      <c r="B33" s="54" t="s">
        <v>16</v>
      </c>
      <c r="C33" s="166">
        <f aca="true" t="shared" si="2" ref="C33:M33">SUM(C6:C32)</f>
        <v>7749825</v>
      </c>
      <c r="D33" s="66">
        <f t="shared" si="2"/>
        <v>8025244</v>
      </c>
      <c r="E33" s="66">
        <f t="shared" si="2"/>
        <v>8255585</v>
      </c>
      <c r="F33" s="66">
        <f t="shared" si="2"/>
        <v>0</v>
      </c>
      <c r="G33" s="66">
        <f t="shared" si="2"/>
        <v>9583039</v>
      </c>
      <c r="H33" s="66">
        <f t="shared" si="2"/>
        <v>0</v>
      </c>
      <c r="I33" s="66">
        <f t="shared" si="2"/>
        <v>0</v>
      </c>
      <c r="J33" s="141">
        <f t="shared" si="2"/>
        <v>100.00000000000001</v>
      </c>
      <c r="K33" s="141">
        <f t="shared" si="2"/>
        <v>1327454</v>
      </c>
      <c r="L33" s="198">
        <f t="shared" si="2"/>
        <v>0</v>
      </c>
      <c r="M33" s="198">
        <f t="shared" si="2"/>
        <v>0</v>
      </c>
      <c r="N33" s="5"/>
    </row>
    <row r="34" spans="1:11" ht="12.75">
      <c r="A34" s="47"/>
      <c r="B34" s="47"/>
      <c r="C34" s="167"/>
      <c r="D34" s="48"/>
      <c r="E34" s="48"/>
      <c r="F34" s="48"/>
      <c r="G34" s="48"/>
      <c r="H34" s="48"/>
      <c r="I34" s="48"/>
      <c r="J34" s="47"/>
      <c r="K34" s="47"/>
    </row>
    <row r="35" spans="1:11" ht="12.75">
      <c r="A35" s="47"/>
      <c r="B35" s="47"/>
      <c r="C35" s="167"/>
      <c r="D35" s="48"/>
      <c r="E35" s="48"/>
      <c r="F35" s="48"/>
      <c r="G35" s="48"/>
      <c r="H35" s="48"/>
      <c r="I35" s="48"/>
      <c r="J35" s="47"/>
      <c r="K35" s="47"/>
    </row>
    <row r="36" spans="1:11" ht="12.75">
      <c r="A36" s="50"/>
      <c r="B36" s="50"/>
      <c r="C36" s="167"/>
      <c r="D36" s="48"/>
      <c r="E36" s="48"/>
      <c r="F36" s="48"/>
      <c r="G36" s="48"/>
      <c r="H36" s="48"/>
      <c r="I36" s="48"/>
      <c r="J36" s="47"/>
      <c r="K36" s="47"/>
    </row>
    <row r="37" spans="1:11" ht="12.75">
      <c r="A37" s="50"/>
      <c r="B37" s="50"/>
      <c r="C37" s="147">
        <v>2017</v>
      </c>
      <c r="D37" s="147">
        <v>2018</v>
      </c>
      <c r="E37" s="147">
        <v>2018</v>
      </c>
      <c r="F37" s="147">
        <v>2018</v>
      </c>
      <c r="G37" s="147">
        <v>2019</v>
      </c>
      <c r="H37" s="147">
        <v>2019</v>
      </c>
      <c r="I37" s="147">
        <v>2019</v>
      </c>
      <c r="J37" s="47"/>
      <c r="K37" s="47"/>
    </row>
    <row r="38" spans="1:13" ht="15.75">
      <c r="A38" s="47"/>
      <c r="B38" s="55" t="s">
        <v>188</v>
      </c>
      <c r="C38" s="172">
        <f aca="true" t="shared" si="3" ref="C38:I38">C40+C41+C49+C50+C51+C52+C53+C54+C55+C56+C57+C58+C59</f>
        <v>1949036</v>
      </c>
      <c r="D38" s="172">
        <f t="shared" si="3"/>
        <v>2373566</v>
      </c>
      <c r="E38" s="172">
        <f t="shared" si="3"/>
        <v>2373566</v>
      </c>
      <c r="F38" s="172">
        <f t="shared" si="3"/>
        <v>0</v>
      </c>
      <c r="G38" s="172">
        <f t="shared" si="3"/>
        <v>2620730.87</v>
      </c>
      <c r="H38" s="172">
        <f t="shared" si="3"/>
        <v>0</v>
      </c>
      <c r="I38" s="172">
        <f t="shared" si="3"/>
        <v>0</v>
      </c>
      <c r="J38" s="47"/>
      <c r="K38" s="47"/>
      <c r="M38" s="5"/>
    </row>
    <row r="39" spans="1:11" ht="12.75">
      <c r="A39" s="47"/>
      <c r="B39" s="46" t="s">
        <v>176</v>
      </c>
      <c r="C39" s="172"/>
      <c r="D39" s="172"/>
      <c r="E39" s="172"/>
      <c r="F39" s="172"/>
      <c r="G39" s="172"/>
      <c r="H39" s="172"/>
      <c r="I39" s="172"/>
      <c r="J39" s="47"/>
      <c r="K39" s="47"/>
    </row>
    <row r="40" spans="1:11" ht="12.75">
      <c r="A40" s="47"/>
      <c r="B40" s="46" t="s">
        <v>177</v>
      </c>
      <c r="C40" s="172">
        <v>628651</v>
      </c>
      <c r="D40" s="172">
        <v>739710</v>
      </c>
      <c r="E40" s="172">
        <v>739710</v>
      </c>
      <c r="F40" s="172"/>
      <c r="G40" s="172">
        <v>842177</v>
      </c>
      <c r="H40" s="172"/>
      <c r="I40" s="172"/>
      <c r="J40" s="47"/>
      <c r="K40" s="47"/>
    </row>
    <row r="41" spans="1:11" ht="12.75">
      <c r="A41" s="47"/>
      <c r="B41" s="46" t="s">
        <v>178</v>
      </c>
      <c r="C41" s="172">
        <f aca="true" t="shared" si="4" ref="C41:I41">SUM(C42:C48)</f>
        <v>943883</v>
      </c>
      <c r="D41" s="172">
        <f t="shared" si="4"/>
        <v>1106927</v>
      </c>
      <c r="E41" s="172">
        <f t="shared" si="4"/>
        <v>1106927</v>
      </c>
      <c r="F41" s="172">
        <f t="shared" si="4"/>
        <v>0</v>
      </c>
      <c r="G41" s="172">
        <f t="shared" si="4"/>
        <v>1213012.87</v>
      </c>
      <c r="H41" s="172">
        <f t="shared" si="4"/>
        <v>0</v>
      </c>
      <c r="I41" s="172">
        <f t="shared" si="4"/>
        <v>0</v>
      </c>
      <c r="J41" s="47"/>
      <c r="K41" s="47"/>
    </row>
    <row r="42" spans="1:11" ht="12.75">
      <c r="A42" s="47"/>
      <c r="B42" s="65" t="s">
        <v>381</v>
      </c>
      <c r="C42" s="174">
        <v>943883</v>
      </c>
      <c r="D42" s="174">
        <v>884049</v>
      </c>
      <c r="E42" s="174">
        <v>884049</v>
      </c>
      <c r="F42" s="174"/>
      <c r="G42" s="174">
        <v>974773</v>
      </c>
      <c r="H42" s="174"/>
      <c r="I42" s="174"/>
      <c r="J42" s="47"/>
      <c r="K42" s="47"/>
    </row>
    <row r="43" spans="1:11" ht="12.75">
      <c r="A43" s="47"/>
      <c r="B43" s="65" t="s">
        <v>382</v>
      </c>
      <c r="C43" s="174"/>
      <c r="D43" s="174">
        <v>62599</v>
      </c>
      <c r="E43" s="174">
        <v>62599</v>
      </c>
      <c r="F43" s="174"/>
      <c r="G43" s="174">
        <v>68607</v>
      </c>
      <c r="H43" s="174"/>
      <c r="I43" s="174"/>
      <c r="J43" s="47"/>
      <c r="K43" s="47"/>
    </row>
    <row r="44" spans="1:11" ht="12.75">
      <c r="A44" s="47"/>
      <c r="B44" s="65" t="s">
        <v>383</v>
      </c>
      <c r="C44" s="174"/>
      <c r="D44" s="174">
        <v>44664</v>
      </c>
      <c r="E44" s="174">
        <v>44664</v>
      </c>
      <c r="F44" s="174"/>
      <c r="G44" s="174">
        <f>E44*1.08</f>
        <v>48237.12</v>
      </c>
      <c r="H44" s="174"/>
      <c r="I44" s="174"/>
      <c r="J44" s="47"/>
      <c r="K44" s="47"/>
    </row>
    <row r="45" spans="1:11" ht="12.75">
      <c r="A45" s="47"/>
      <c r="B45" s="65" t="s">
        <v>323</v>
      </c>
      <c r="C45" s="174"/>
      <c r="D45" s="174">
        <v>6786</v>
      </c>
      <c r="E45" s="174">
        <v>6786</v>
      </c>
      <c r="F45" s="174"/>
      <c r="G45" s="174">
        <f>E45*1.05</f>
        <v>7125.3</v>
      </c>
      <c r="H45" s="174"/>
      <c r="I45" s="174"/>
      <c r="J45" s="47"/>
      <c r="K45" s="47"/>
    </row>
    <row r="46" spans="1:11" ht="12.75">
      <c r="A46" s="47"/>
      <c r="B46" s="47" t="s">
        <v>179</v>
      </c>
      <c r="C46" s="174"/>
      <c r="D46" s="174">
        <v>23370</v>
      </c>
      <c r="E46" s="174">
        <v>23370</v>
      </c>
      <c r="F46" s="174"/>
      <c r="G46" s="174">
        <f>E46*1.05</f>
        <v>24538.5</v>
      </c>
      <c r="H46" s="174"/>
      <c r="I46" s="174"/>
      <c r="J46" s="47"/>
      <c r="K46" s="47"/>
    </row>
    <row r="47" spans="1:11" ht="12.75">
      <c r="A47" s="47"/>
      <c r="B47" s="65" t="s">
        <v>380</v>
      </c>
      <c r="C47" s="174"/>
      <c r="D47" s="174">
        <v>13884</v>
      </c>
      <c r="E47" s="174">
        <v>13884</v>
      </c>
      <c r="F47" s="174"/>
      <c r="G47" s="174">
        <f>E47*1.05</f>
        <v>14578.2</v>
      </c>
      <c r="H47" s="174"/>
      <c r="I47" s="174"/>
      <c r="J47" s="47"/>
      <c r="K47" s="47"/>
    </row>
    <row r="48" spans="1:13" ht="12.75">
      <c r="A48" s="47"/>
      <c r="B48" s="65" t="s">
        <v>332</v>
      </c>
      <c r="C48" s="61"/>
      <c r="D48" s="61">
        <v>71575</v>
      </c>
      <c r="E48" s="61">
        <v>71575</v>
      </c>
      <c r="F48" s="61"/>
      <c r="G48" s="174">
        <f>E48*1.05</f>
        <v>75153.75</v>
      </c>
      <c r="H48" s="61"/>
      <c r="I48" s="61"/>
      <c r="J48" s="65"/>
      <c r="K48" s="65"/>
      <c r="L48" s="65"/>
      <c r="M48" s="65"/>
    </row>
    <row r="49" spans="1:13" ht="12.75">
      <c r="A49" s="47"/>
      <c r="B49" s="1" t="s">
        <v>384</v>
      </c>
      <c r="C49" s="61"/>
      <c r="D49" s="64">
        <v>40141</v>
      </c>
      <c r="E49" s="64">
        <v>40141</v>
      </c>
      <c r="F49" s="61"/>
      <c r="G49" s="64">
        <v>43352</v>
      </c>
      <c r="H49" s="61"/>
      <c r="I49" s="61"/>
      <c r="J49" s="65"/>
      <c r="K49" s="65"/>
      <c r="L49" s="65"/>
      <c r="M49" s="65"/>
    </row>
    <row r="50" spans="1:11" ht="12.75">
      <c r="A50" s="47"/>
      <c r="B50" s="1" t="s">
        <v>189</v>
      </c>
      <c r="C50" s="64"/>
      <c r="D50" s="64">
        <v>58651</v>
      </c>
      <c r="E50" s="64">
        <v>58651</v>
      </c>
      <c r="F50" s="64"/>
      <c r="G50" s="64">
        <v>82387</v>
      </c>
      <c r="H50" s="64"/>
      <c r="I50" s="64"/>
      <c r="J50" s="47"/>
      <c r="K50" s="47"/>
    </row>
    <row r="51" spans="1:11" ht="12.75">
      <c r="A51" s="47"/>
      <c r="B51" s="46" t="s">
        <v>180</v>
      </c>
      <c r="C51" s="64">
        <v>123124</v>
      </c>
      <c r="D51" s="64">
        <v>7376</v>
      </c>
      <c r="E51" s="64">
        <v>7376</v>
      </c>
      <c r="F51" s="64"/>
      <c r="G51" s="64">
        <v>7400</v>
      </c>
      <c r="H51" s="64"/>
      <c r="I51" s="64"/>
      <c r="J51" s="47"/>
      <c r="K51" s="47"/>
    </row>
    <row r="52" spans="1:11" ht="12.75">
      <c r="A52" s="47"/>
      <c r="B52" s="46" t="s">
        <v>225</v>
      </c>
      <c r="C52" s="64"/>
      <c r="D52" s="64">
        <v>635</v>
      </c>
      <c r="E52" s="64">
        <v>635</v>
      </c>
      <c r="F52" s="64"/>
      <c r="G52" s="64">
        <v>635</v>
      </c>
      <c r="H52" s="64"/>
      <c r="I52" s="64"/>
      <c r="J52" s="47"/>
      <c r="K52" s="47"/>
    </row>
    <row r="53" spans="1:11" ht="12.75">
      <c r="A53" s="47"/>
      <c r="B53" s="1" t="s">
        <v>385</v>
      </c>
      <c r="C53" s="64">
        <v>0</v>
      </c>
      <c r="D53" s="64">
        <v>15041</v>
      </c>
      <c r="E53" s="64">
        <v>15041</v>
      </c>
      <c r="F53" s="64"/>
      <c r="G53" s="64">
        <v>15041</v>
      </c>
      <c r="H53" s="64"/>
      <c r="I53" s="64"/>
      <c r="J53" s="47"/>
      <c r="K53" s="47"/>
    </row>
    <row r="54" spans="1:11" ht="12.75">
      <c r="A54" s="47"/>
      <c r="B54" s="1" t="s">
        <v>387</v>
      </c>
      <c r="C54" s="64">
        <v>0</v>
      </c>
      <c r="D54" s="64">
        <v>54213</v>
      </c>
      <c r="E54" s="64">
        <v>54213</v>
      </c>
      <c r="F54" s="64"/>
      <c r="G54" s="64">
        <v>54213</v>
      </c>
      <c r="H54" s="64"/>
      <c r="I54" s="64"/>
      <c r="J54" s="47"/>
      <c r="K54" s="47"/>
    </row>
    <row r="55" spans="1:11" ht="12.75">
      <c r="A55" s="47"/>
      <c r="B55" s="1" t="s">
        <v>517</v>
      </c>
      <c r="C55" s="64"/>
      <c r="D55" s="64">
        <v>5227</v>
      </c>
      <c r="E55" s="64">
        <v>5227</v>
      </c>
      <c r="F55" s="64"/>
      <c r="G55" s="64">
        <v>5227</v>
      </c>
      <c r="H55" s="64"/>
      <c r="I55" s="64"/>
      <c r="J55" s="47"/>
      <c r="K55" s="47"/>
    </row>
    <row r="56" spans="1:11" ht="12.75">
      <c r="A56" s="47"/>
      <c r="B56" s="1" t="s">
        <v>386</v>
      </c>
      <c r="C56" s="64">
        <v>56937</v>
      </c>
      <c r="D56" s="64">
        <v>133229</v>
      </c>
      <c r="E56" s="64">
        <v>133229</v>
      </c>
      <c r="F56" s="64"/>
      <c r="G56" s="64">
        <v>147547</v>
      </c>
      <c r="H56" s="64"/>
      <c r="I56" s="64"/>
      <c r="J56" s="47"/>
      <c r="K56" s="47"/>
    </row>
    <row r="57" spans="1:11" ht="12.75">
      <c r="A57" s="47"/>
      <c r="B57" s="1" t="s">
        <v>269</v>
      </c>
      <c r="C57" s="64"/>
      <c r="D57" s="64">
        <v>2677</v>
      </c>
      <c r="E57" s="64">
        <v>2677</v>
      </c>
      <c r="F57" s="64"/>
      <c r="G57" s="64">
        <v>0</v>
      </c>
      <c r="H57" s="64"/>
      <c r="I57" s="64"/>
      <c r="J57" s="47"/>
      <c r="K57" s="47"/>
    </row>
    <row r="58" spans="1:11" ht="12.75">
      <c r="A58" s="47"/>
      <c r="B58" s="1" t="s">
        <v>388</v>
      </c>
      <c r="C58" s="64"/>
      <c r="D58" s="64">
        <v>13093</v>
      </c>
      <c r="E58" s="64">
        <v>13093</v>
      </c>
      <c r="F58" s="64"/>
      <c r="G58" s="64">
        <v>13093</v>
      </c>
      <c r="H58" s="64"/>
      <c r="I58" s="64"/>
      <c r="J58" s="47"/>
      <c r="K58" s="47"/>
    </row>
    <row r="59" spans="1:9" ht="12.75">
      <c r="A59" s="44"/>
      <c r="B59" s="1" t="s">
        <v>375</v>
      </c>
      <c r="C59" s="64">
        <v>196441</v>
      </c>
      <c r="D59" s="64">
        <v>196646</v>
      </c>
      <c r="E59" s="64">
        <v>196646</v>
      </c>
      <c r="F59" s="64"/>
      <c r="G59" s="64">
        <v>196646</v>
      </c>
      <c r="H59" s="64"/>
      <c r="I59" s="64"/>
    </row>
    <row r="60" spans="1:9" ht="12.75">
      <c r="A60" s="44"/>
      <c r="B60" s="142" t="s">
        <v>264</v>
      </c>
      <c r="C60" s="175">
        <f aca="true" t="shared" si="5" ref="C60:I60">C22-C38</f>
        <v>0</v>
      </c>
      <c r="D60" s="175">
        <f t="shared" si="5"/>
        <v>1157</v>
      </c>
      <c r="E60" s="175">
        <f t="shared" si="5"/>
        <v>1157</v>
      </c>
      <c r="F60" s="175">
        <f t="shared" si="5"/>
        <v>0</v>
      </c>
      <c r="G60" s="175">
        <f t="shared" si="5"/>
        <v>0.1299999998882413</v>
      </c>
      <c r="H60" s="175">
        <f t="shared" si="5"/>
        <v>0</v>
      </c>
      <c r="I60" s="175">
        <f t="shared" si="5"/>
        <v>0</v>
      </c>
    </row>
    <row r="61" spans="1:9" ht="12.75">
      <c r="A61" s="44"/>
      <c r="B61" s="44"/>
      <c r="C61" s="143"/>
      <c r="D61" s="143"/>
      <c r="E61" s="143"/>
      <c r="F61" s="143"/>
      <c r="G61" s="143"/>
      <c r="H61" s="143"/>
      <c r="I61" s="143"/>
    </row>
    <row r="62" spans="1:9" ht="12.75">
      <c r="A62" s="44"/>
      <c r="B62" s="44"/>
      <c r="C62" s="143"/>
      <c r="D62" s="143"/>
      <c r="E62" s="143"/>
      <c r="F62" s="143"/>
      <c r="G62" s="143"/>
      <c r="H62" s="143"/>
      <c r="I62" s="143"/>
    </row>
    <row r="63" spans="1:9" ht="15.75">
      <c r="A63" s="44"/>
      <c r="B63" s="69" t="s">
        <v>261</v>
      </c>
      <c r="C63" s="143"/>
      <c r="D63" s="143"/>
      <c r="E63" s="143"/>
      <c r="F63" s="143"/>
      <c r="G63" s="143"/>
      <c r="H63" s="143"/>
      <c r="I63" s="143"/>
    </row>
    <row r="64" spans="1:9" ht="12.75">
      <c r="A64" s="44"/>
      <c r="B64" s="65" t="s">
        <v>262</v>
      </c>
      <c r="C64" s="61"/>
      <c r="D64" s="61"/>
      <c r="E64" s="61"/>
      <c r="F64" s="61"/>
      <c r="G64" s="61">
        <v>266</v>
      </c>
      <c r="H64" s="61"/>
      <c r="I64" s="61"/>
    </row>
    <row r="65" spans="1:9" ht="12.75">
      <c r="A65" s="44"/>
      <c r="B65" s="65" t="s">
        <v>512</v>
      </c>
      <c r="C65" s="61"/>
      <c r="D65" s="61"/>
      <c r="E65" s="61"/>
      <c r="F65" s="61"/>
      <c r="G65" s="61">
        <v>30000</v>
      </c>
      <c r="H65" s="61"/>
      <c r="I65" s="61"/>
    </row>
    <row r="66" spans="1:9" ht="12.75">
      <c r="A66" s="44"/>
      <c r="B66" s="65" t="s">
        <v>554</v>
      </c>
      <c r="C66" s="61"/>
      <c r="D66" s="61"/>
      <c r="E66" s="61"/>
      <c r="F66" s="61"/>
      <c r="G66" s="61">
        <v>14000</v>
      </c>
      <c r="H66" s="61"/>
      <c r="I66" s="61"/>
    </row>
    <row r="67" spans="1:9" ht="12.75">
      <c r="A67" s="44"/>
      <c r="B67" s="65" t="s">
        <v>268</v>
      </c>
      <c r="C67" s="61"/>
      <c r="D67" s="61"/>
      <c r="E67" s="61"/>
      <c r="F67" s="61"/>
      <c r="G67" s="61">
        <v>5910</v>
      </c>
      <c r="H67" s="61"/>
      <c r="I67" s="61"/>
    </row>
    <row r="68" spans="1:9" ht="12.75">
      <c r="A68" s="44"/>
      <c r="B68" s="65" t="s">
        <v>515</v>
      </c>
      <c r="C68" s="61"/>
      <c r="D68" s="61"/>
      <c r="E68" s="61"/>
      <c r="F68" s="61"/>
      <c r="G68" s="61"/>
      <c r="H68" s="61"/>
      <c r="I68" s="61"/>
    </row>
    <row r="69" spans="1:9" ht="12.75">
      <c r="A69" s="44"/>
      <c r="B69" s="65" t="s">
        <v>516</v>
      </c>
      <c r="C69" s="61"/>
      <c r="D69" s="61"/>
      <c r="E69" s="61"/>
      <c r="F69" s="61"/>
      <c r="G69" s="61"/>
      <c r="H69" s="61"/>
      <c r="I69" s="61"/>
    </row>
    <row r="70" spans="1:9" ht="12.75">
      <c r="A70" s="44"/>
      <c r="B70" s="65" t="s">
        <v>531</v>
      </c>
      <c r="C70" s="61"/>
      <c r="D70" s="61"/>
      <c r="E70" s="61"/>
      <c r="F70" s="61"/>
      <c r="G70" s="61">
        <v>10000</v>
      </c>
      <c r="H70" s="61"/>
      <c r="I70" s="61"/>
    </row>
    <row r="71" spans="1:9" ht="12.75">
      <c r="A71" s="44"/>
      <c r="B71" s="65" t="s">
        <v>534</v>
      </c>
      <c r="C71" s="61"/>
      <c r="D71" s="61"/>
      <c r="E71" s="61"/>
      <c r="F71" s="61"/>
      <c r="G71" s="61">
        <v>3824</v>
      </c>
      <c r="H71" s="61"/>
      <c r="I71" s="61"/>
    </row>
    <row r="72" spans="1:9" ht="12.75">
      <c r="A72" s="44"/>
      <c r="B72" s="65"/>
      <c r="C72" s="61"/>
      <c r="D72" s="61"/>
      <c r="E72" s="61"/>
      <c r="F72" s="61"/>
      <c r="G72" s="61"/>
      <c r="H72" s="61"/>
      <c r="I72" s="61"/>
    </row>
    <row r="73" spans="1:9" ht="12.75">
      <c r="A73" s="44"/>
      <c r="B73" s="65"/>
      <c r="C73" s="61"/>
      <c r="D73" s="61"/>
      <c r="E73" s="61"/>
      <c r="F73" s="61"/>
      <c r="G73" s="61"/>
      <c r="H73" s="61"/>
      <c r="I73" s="61"/>
    </row>
    <row r="74" spans="2:9" ht="12.75">
      <c r="B74" s="1" t="s">
        <v>263</v>
      </c>
      <c r="C74" s="64">
        <f aca="true" t="shared" si="6" ref="C74:H74">SUM(C64:C73)</f>
        <v>0</v>
      </c>
      <c r="D74" s="64">
        <f t="shared" si="6"/>
        <v>0</v>
      </c>
      <c r="E74" s="64">
        <f t="shared" si="6"/>
        <v>0</v>
      </c>
      <c r="F74" s="64">
        <f t="shared" si="6"/>
        <v>0</v>
      </c>
      <c r="G74" s="64">
        <f t="shared" si="6"/>
        <v>64000</v>
      </c>
      <c r="H74" s="64">
        <f t="shared" si="6"/>
        <v>0</v>
      </c>
      <c r="I74" s="64"/>
    </row>
    <row r="75" spans="2:9" ht="12.75">
      <c r="B75" s="65" t="s">
        <v>264</v>
      </c>
      <c r="C75" s="61">
        <f aca="true" t="shared" si="7" ref="C75:H75">C20-C74</f>
        <v>142041</v>
      </c>
      <c r="D75" s="61">
        <f t="shared" si="7"/>
        <v>33744</v>
      </c>
      <c r="E75" s="61">
        <f t="shared" si="7"/>
        <v>117503</v>
      </c>
      <c r="F75" s="61">
        <f t="shared" si="7"/>
        <v>0</v>
      </c>
      <c r="G75" s="61">
        <f t="shared" si="7"/>
        <v>0</v>
      </c>
      <c r="H75" s="61">
        <f t="shared" si="7"/>
        <v>0</v>
      </c>
      <c r="I75" s="61"/>
    </row>
    <row r="76" spans="3:9" ht="12.75">
      <c r="C76" s="41"/>
      <c r="D76" s="41"/>
      <c r="E76" s="41"/>
      <c r="F76" s="41"/>
      <c r="G76" s="41"/>
      <c r="H76" s="41"/>
      <c r="I76" s="41"/>
    </row>
    <row r="77" spans="2:9" ht="15.75">
      <c r="B77" s="69" t="s">
        <v>265</v>
      </c>
      <c r="C77" s="41"/>
      <c r="D77" s="41"/>
      <c r="E77" s="41"/>
      <c r="F77" s="41"/>
      <c r="G77" s="41"/>
      <c r="H77" s="41"/>
      <c r="I77" s="41"/>
    </row>
    <row r="78" spans="2:11" ht="12.75">
      <c r="B78" s="65"/>
      <c r="C78" s="144"/>
      <c r="D78" s="144"/>
      <c r="E78" s="144"/>
      <c r="F78" s="144"/>
      <c r="G78" s="144"/>
      <c r="H78" s="144"/>
      <c r="I78" s="144"/>
      <c r="J78" s="41"/>
      <c r="K78" s="41"/>
    </row>
    <row r="79" spans="2:11" ht="12.75">
      <c r="B79" s="65" t="s">
        <v>500</v>
      </c>
      <c r="C79" s="144"/>
      <c r="D79" s="144"/>
      <c r="E79" s="144"/>
      <c r="F79" s="144"/>
      <c r="G79" s="144">
        <v>50000</v>
      </c>
      <c r="H79" s="144"/>
      <c r="I79" s="144"/>
      <c r="J79" s="6"/>
      <c r="K79" s="6"/>
    </row>
    <row r="80" spans="2:9" ht="12.75">
      <c r="B80" s="65" t="s">
        <v>532</v>
      </c>
      <c r="C80" s="144"/>
      <c r="D80" s="144"/>
      <c r="E80" s="144"/>
      <c r="F80" s="144"/>
      <c r="G80" s="144">
        <v>307500</v>
      </c>
      <c r="H80" s="144"/>
      <c r="I80" s="144"/>
    </row>
    <row r="81" spans="2:9" ht="12.75">
      <c r="B81" s="65" t="s">
        <v>501</v>
      </c>
      <c r="C81" s="144"/>
      <c r="D81" s="144"/>
      <c r="E81" s="144"/>
      <c r="F81" s="144"/>
      <c r="G81" s="144">
        <v>40000</v>
      </c>
      <c r="H81" s="144"/>
      <c r="I81" s="144"/>
    </row>
    <row r="82" spans="2:9" ht="12.75">
      <c r="B82" s="65" t="s">
        <v>502</v>
      </c>
      <c r="C82" s="144"/>
      <c r="D82" s="144"/>
      <c r="E82" s="144"/>
      <c r="F82" s="144"/>
      <c r="G82" s="144">
        <v>60000</v>
      </c>
      <c r="H82" s="144"/>
      <c r="I82" s="144"/>
    </row>
    <row r="83" spans="2:9" ht="12.75">
      <c r="B83" s="65" t="s">
        <v>537</v>
      </c>
      <c r="C83" s="144"/>
      <c r="D83" s="144"/>
      <c r="E83" s="144"/>
      <c r="F83" s="144"/>
      <c r="G83" s="144">
        <v>100000</v>
      </c>
      <c r="H83" s="144"/>
      <c r="I83" s="144"/>
    </row>
    <row r="84" spans="2:11" ht="12.75">
      <c r="B84" s="1" t="s">
        <v>266</v>
      </c>
      <c r="C84" s="64">
        <f aca="true" t="shared" si="8" ref="C84:H84">SUM(C78:C83)</f>
        <v>0</v>
      </c>
      <c r="D84" s="64">
        <f t="shared" si="8"/>
        <v>0</v>
      </c>
      <c r="E84" s="64">
        <f t="shared" si="8"/>
        <v>0</v>
      </c>
      <c r="F84" s="64">
        <f t="shared" si="8"/>
        <v>0</v>
      </c>
      <c r="G84" s="64">
        <f t="shared" si="8"/>
        <v>557500</v>
      </c>
      <c r="H84" s="64">
        <f t="shared" si="8"/>
        <v>0</v>
      </c>
      <c r="I84" s="64"/>
      <c r="J84" s="64"/>
      <c r="K84" s="64"/>
    </row>
    <row r="85" spans="2:11" ht="12.75">
      <c r="B85" s="65" t="s">
        <v>264</v>
      </c>
      <c r="C85" s="144">
        <f aca="true" t="shared" si="9" ref="C85:H85">C21-C84</f>
        <v>538305</v>
      </c>
      <c r="D85" s="144">
        <f t="shared" si="9"/>
        <v>917426</v>
      </c>
      <c r="E85" s="144">
        <f t="shared" si="9"/>
        <v>917426</v>
      </c>
      <c r="F85" s="144">
        <f t="shared" si="9"/>
        <v>0</v>
      </c>
      <c r="G85" s="144">
        <f t="shared" si="9"/>
        <v>0</v>
      </c>
      <c r="H85" s="144">
        <f t="shared" si="9"/>
        <v>0</v>
      </c>
      <c r="I85" s="144"/>
      <c r="J85" s="144"/>
      <c r="K85" s="144"/>
    </row>
    <row r="86" ht="12.75">
      <c r="C86" s="41"/>
    </row>
    <row r="87" ht="12.75">
      <c r="C87" s="41"/>
    </row>
    <row r="88" ht="12.75">
      <c r="C88" s="41"/>
    </row>
    <row r="89" ht="12.75">
      <c r="C89" s="41"/>
    </row>
  </sheetData>
  <sheetProtection/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8"/>
  <sheetViews>
    <sheetView zoomScalePageLayoutView="0" workbookViewId="0" topLeftCell="A39">
      <pane xSplit="2" topLeftCell="C1" activePane="topRight" state="frozen"/>
      <selection pane="topLeft" activeCell="A1" sqref="A1"/>
      <selection pane="topRight" activeCell="C82" sqref="C82"/>
    </sheetView>
  </sheetViews>
  <sheetFormatPr defaultColWidth="9.140625" defaultRowHeight="12.75"/>
  <cols>
    <col min="1" max="1" width="13.28125" style="0" customWidth="1"/>
    <col min="2" max="2" width="54.140625" style="0" customWidth="1"/>
    <col min="3" max="3" width="13.421875" style="0" customWidth="1"/>
    <col min="4" max="4" width="14.8515625" style="0" customWidth="1"/>
    <col min="5" max="5" width="14.57421875" style="0" customWidth="1"/>
    <col min="6" max="6" width="0.2890625" style="0" hidden="1" customWidth="1"/>
    <col min="7" max="7" width="14.28125" style="0" customWidth="1"/>
    <col min="8" max="8" width="0.5625" style="0" hidden="1" customWidth="1"/>
    <col min="9" max="9" width="14.00390625" style="0" hidden="1" customWidth="1"/>
    <col min="11" max="11" width="20.00390625" style="0" customWidth="1"/>
    <col min="12" max="12" width="0.2890625" style="0" hidden="1" customWidth="1"/>
    <col min="13" max="13" width="13.8515625" style="0" hidden="1" customWidth="1"/>
    <col min="14" max="14" width="0" style="0" hidden="1" customWidth="1"/>
    <col min="15" max="15" width="9.140625" style="0" hidden="1" customWidth="1"/>
  </cols>
  <sheetData>
    <row r="1" ht="12.75">
      <c r="B1" s="1" t="s">
        <v>555</v>
      </c>
    </row>
    <row r="2" spans="1:10" ht="12.75">
      <c r="A2" s="19" t="s">
        <v>175</v>
      </c>
      <c r="B2" s="19" t="s">
        <v>309</v>
      </c>
      <c r="C2" s="20">
        <v>2017</v>
      </c>
      <c r="D2" s="20">
        <v>2018</v>
      </c>
      <c r="E2" s="24">
        <v>2018</v>
      </c>
      <c r="F2" s="20">
        <v>2018</v>
      </c>
      <c r="G2" s="20">
        <v>2019</v>
      </c>
      <c r="H2" s="20">
        <v>2019</v>
      </c>
      <c r="I2" s="20">
        <v>2019</v>
      </c>
      <c r="J2" s="51" t="s">
        <v>184</v>
      </c>
    </row>
    <row r="3" spans="1:13" ht="12.75">
      <c r="A3" s="18"/>
      <c r="B3" s="19"/>
      <c r="C3" s="20" t="s">
        <v>227</v>
      </c>
      <c r="D3" s="20" t="s">
        <v>348</v>
      </c>
      <c r="E3" s="20" t="s">
        <v>260</v>
      </c>
      <c r="F3" s="20" t="s">
        <v>227</v>
      </c>
      <c r="G3" s="20" t="s">
        <v>331</v>
      </c>
      <c r="H3" s="20" t="s">
        <v>373</v>
      </c>
      <c r="I3" s="20" t="s">
        <v>374</v>
      </c>
      <c r="J3" s="43" t="s">
        <v>185</v>
      </c>
      <c r="K3" s="20" t="s">
        <v>557</v>
      </c>
      <c r="L3" s="19" t="s">
        <v>316</v>
      </c>
      <c r="M3" s="19" t="s">
        <v>319</v>
      </c>
    </row>
    <row r="4" spans="1:13" ht="12.75">
      <c r="A4" s="18"/>
      <c r="B4" s="18"/>
      <c r="C4" s="24"/>
      <c r="D4" s="24"/>
      <c r="E4" s="163"/>
      <c r="F4" s="170"/>
      <c r="G4" s="24"/>
      <c r="H4" s="24"/>
      <c r="I4" s="24"/>
      <c r="J4" s="56"/>
      <c r="K4" s="37"/>
      <c r="L4" s="37"/>
      <c r="M4" s="37"/>
    </row>
    <row r="5" spans="1:13" ht="12.75">
      <c r="A5" s="28" t="s">
        <v>158</v>
      </c>
      <c r="B5" s="21" t="s">
        <v>17</v>
      </c>
      <c r="C5" s="32">
        <f>'Fin.teh.,Kulud,  Teg.ala, art.'!D4</f>
        <v>37628</v>
      </c>
      <c r="D5" s="32">
        <f>'Fin.teh.,Kulud,  Teg.ala, art.'!E4</f>
        <v>26786</v>
      </c>
      <c r="E5" s="164">
        <f>'Fin.teh.,Kulud,  Teg.ala, art.'!F4</f>
        <v>26786</v>
      </c>
      <c r="F5" s="32">
        <f>'Fin.teh.,Kulud,  Teg.ala, art.'!G4</f>
        <v>0</v>
      </c>
      <c r="G5" s="32">
        <f>'Fin.teh.,Kulud,  Teg.ala, art.'!H4</f>
        <v>29465</v>
      </c>
      <c r="H5" s="32">
        <f>'Fin.teh.,Kulud,  Teg.ala, art.'!I4</f>
        <v>0</v>
      </c>
      <c r="I5" s="32">
        <f>'Fin.teh.,Kulud,  Teg.ala, art.'!J4</f>
        <v>0</v>
      </c>
      <c r="J5" s="56">
        <f aca="true" t="shared" si="0" ref="J5:J36">G5/G$80*100</f>
        <v>0.3074703129143062</v>
      </c>
      <c r="K5" s="145">
        <f>G5-E5</f>
        <v>2679</v>
      </c>
      <c r="L5" s="37"/>
      <c r="M5" s="37"/>
    </row>
    <row r="6" spans="1:13" ht="12.75">
      <c r="A6" s="28" t="s">
        <v>144</v>
      </c>
      <c r="B6" s="21" t="s">
        <v>18</v>
      </c>
      <c r="C6" s="33">
        <f>'Fin.teh.,Kulud,  Teg.ala, art.'!D16</f>
        <v>630812</v>
      </c>
      <c r="D6" s="33">
        <f>'Fin.teh.,Kulud,  Teg.ala, art.'!E16</f>
        <v>657218</v>
      </c>
      <c r="E6" s="155">
        <f>'Fin.teh.,Kulud,  Teg.ala, art.'!F16</f>
        <v>724718</v>
      </c>
      <c r="F6" s="33">
        <f>'Fin.teh.,Kulud,  Teg.ala, art.'!G16</f>
        <v>0</v>
      </c>
      <c r="G6" s="33">
        <f>'Fin.teh.,Kulud,  Teg.ala, art.'!H16</f>
        <v>687115</v>
      </c>
      <c r="H6" s="33">
        <f>'Fin.teh.,Kulud,  Teg.ala, art.'!I16</f>
        <v>0</v>
      </c>
      <c r="I6" s="33">
        <f>'Fin.teh.,Kulud,  Teg.ala, art.'!J16</f>
        <v>0</v>
      </c>
      <c r="J6" s="56">
        <f t="shared" si="0"/>
        <v>7.170115868254319</v>
      </c>
      <c r="K6" s="145">
        <f aca="true" t="shared" si="1" ref="K6:K69">G6-E6</f>
        <v>-37603</v>
      </c>
      <c r="L6" s="37"/>
      <c r="M6" s="37"/>
    </row>
    <row r="7" spans="1:13" ht="12.75">
      <c r="A7" s="29" t="s">
        <v>147</v>
      </c>
      <c r="B7" s="22" t="s">
        <v>34</v>
      </c>
      <c r="C7" s="33">
        <f>'Fin.teh.,Kulud,  Teg.ala, art.'!D36</f>
        <v>1423</v>
      </c>
      <c r="D7" s="33">
        <f>'Fin.teh.,Kulud,  Teg.ala, art.'!E36</f>
        <v>81000</v>
      </c>
      <c r="E7" s="155">
        <f>'Fin.teh.,Kulud,  Teg.ala, art.'!F36</f>
        <v>30029</v>
      </c>
      <c r="F7" s="33">
        <f>'Fin.teh.,Kulud,  Teg.ala, art.'!G36</f>
        <v>0</v>
      </c>
      <c r="G7" s="33">
        <f>'Fin.teh.,Kulud,  Teg.ala, art.'!H36</f>
        <v>100000</v>
      </c>
      <c r="H7" s="33">
        <f>'Fin.teh.,Kulud,  Teg.ala, art.'!I36</f>
        <v>0</v>
      </c>
      <c r="I7" s="33">
        <f>'Fin.teh.,Kulud,  Teg.ala, art.'!J36</f>
        <v>0</v>
      </c>
      <c r="J7" s="56">
        <f t="shared" si="0"/>
        <v>1.043510310247094</v>
      </c>
      <c r="K7" s="145">
        <f t="shared" si="1"/>
        <v>69971</v>
      </c>
      <c r="L7" s="37"/>
      <c r="M7" s="37"/>
    </row>
    <row r="8" spans="1:13" ht="12.75" hidden="1">
      <c r="A8" s="29" t="s">
        <v>170</v>
      </c>
      <c r="B8" s="22" t="s">
        <v>171</v>
      </c>
      <c r="C8" s="33">
        <f>'Fin.teh.,Kulud,  Teg.ala, art.'!D38</f>
        <v>10974</v>
      </c>
      <c r="D8" s="33">
        <f>'Fin.teh.,Kulud,  Teg.ala, art.'!E38</f>
        <v>0</v>
      </c>
      <c r="E8" s="155">
        <f>'Fin.teh.,Kulud,  Teg.ala, art.'!F38</f>
        <v>0</v>
      </c>
      <c r="F8" s="33">
        <f>'Fin.teh.,Kulud,  Teg.ala, art.'!G38</f>
        <v>0</v>
      </c>
      <c r="G8" s="33">
        <f>'Fin.teh.,Kulud,  Teg.ala, art.'!H38</f>
        <v>0</v>
      </c>
      <c r="H8" s="33">
        <f>'Fin.teh.,Kulud,  Teg.ala, art.'!I38</f>
        <v>0</v>
      </c>
      <c r="I8" s="33">
        <f>'Fin.teh.,Kulud,  Teg.ala, art.'!J38</f>
        <v>0</v>
      </c>
      <c r="J8" s="56">
        <f t="shared" si="0"/>
        <v>0</v>
      </c>
      <c r="K8" s="145">
        <f t="shared" si="1"/>
        <v>0</v>
      </c>
      <c r="L8" s="37"/>
      <c r="M8" s="37"/>
    </row>
    <row r="9" spans="1:13" ht="12.75">
      <c r="A9" s="28" t="s">
        <v>148</v>
      </c>
      <c r="B9" s="21" t="s">
        <v>19</v>
      </c>
      <c r="C9" s="33">
        <f>'Fin.teh.,Kulud,  Teg.ala, art.'!D45</f>
        <v>9043</v>
      </c>
      <c r="D9" s="33">
        <f>'Fin.teh.,Kulud,  Teg.ala, art.'!E45</f>
        <v>10200</v>
      </c>
      <c r="E9" s="155">
        <f>'Fin.teh.,Kulud,  Teg.ala, art.'!F45</f>
        <v>10200</v>
      </c>
      <c r="F9" s="33">
        <f>'Fin.teh.,Kulud,  Teg.ala, art.'!G45</f>
        <v>0</v>
      </c>
      <c r="G9" s="33">
        <f>'Fin.teh.,Kulud,  Teg.ala, art.'!H45</f>
        <v>10200</v>
      </c>
      <c r="H9" s="33">
        <f>'Fin.teh.,Kulud,  Teg.ala, art.'!I45</f>
        <v>0</v>
      </c>
      <c r="I9" s="33">
        <f>'Fin.teh.,Kulud,  Teg.ala, art.'!J45</f>
        <v>0</v>
      </c>
      <c r="J9" s="56">
        <f t="shared" si="0"/>
        <v>0.10643805164520356</v>
      </c>
      <c r="K9" s="145">
        <f t="shared" si="1"/>
        <v>0</v>
      </c>
      <c r="L9" s="37"/>
      <c r="M9" s="37"/>
    </row>
    <row r="10" spans="1:13" ht="12.75">
      <c r="A10" s="30" t="s">
        <v>146</v>
      </c>
      <c r="B10" s="22" t="s">
        <v>173</v>
      </c>
      <c r="C10" s="33">
        <f>'Fin.teh.,Kulud,  Teg.ala, art.'!D43</f>
        <v>76910</v>
      </c>
      <c r="D10" s="33">
        <f>'Fin.teh.,Kulud,  Teg.ala, art.'!E43</f>
        <v>127000</v>
      </c>
      <c r="E10" s="155">
        <f>'Fin.teh.,Kulud,  Teg.ala, art.'!F43</f>
        <v>45000</v>
      </c>
      <c r="F10" s="33">
        <f>'Fin.teh.,Kulud,  Teg.ala, art.'!G43</f>
        <v>0</v>
      </c>
      <c r="G10" s="33">
        <f>'Fin.teh.,Kulud,  Teg.ala, art.'!H43</f>
        <v>45000</v>
      </c>
      <c r="H10" s="33">
        <f>'Fin.teh.,Kulud,  Teg.ala, art.'!I43</f>
        <v>0</v>
      </c>
      <c r="I10" s="33">
        <f>'Fin.teh.,Kulud,  Teg.ala, art.'!J43</f>
        <v>0</v>
      </c>
      <c r="J10" s="56">
        <f t="shared" si="0"/>
        <v>0.4695796396111922</v>
      </c>
      <c r="K10" s="145">
        <f t="shared" si="1"/>
        <v>0</v>
      </c>
      <c r="L10" s="37"/>
      <c r="M10" s="37"/>
    </row>
    <row r="11" spans="1:13" ht="12.75">
      <c r="A11" s="30" t="s">
        <v>362</v>
      </c>
      <c r="B11" s="22" t="s">
        <v>364</v>
      </c>
      <c r="C11" s="33">
        <f>'Fin.teh.,Kulud,  Teg.ala, art.'!D49</f>
        <v>3850</v>
      </c>
      <c r="D11" s="33">
        <f>'Fin.teh.,Kulud,  Teg.ala, art.'!E49</f>
        <v>2000</v>
      </c>
      <c r="E11" s="33">
        <f>'Fin.teh.,Kulud,  Teg.ala, art.'!F49</f>
        <v>2000</v>
      </c>
      <c r="F11" s="33">
        <f>'Fin.teh.,Kulud,  Teg.ala, art.'!G49</f>
        <v>0</v>
      </c>
      <c r="G11" s="33">
        <f>'Fin.teh.,Kulud,  Teg.ala, art.'!H49</f>
        <v>10000</v>
      </c>
      <c r="H11" s="33">
        <f>'Fin.teh.,Kulud,  Teg.ala, art.'!I49</f>
        <v>0</v>
      </c>
      <c r="I11" s="33">
        <f>'Fin.teh.,Kulud,  Teg.ala, art.'!J49</f>
        <v>0</v>
      </c>
      <c r="J11" s="56">
        <f t="shared" si="0"/>
        <v>0.1043510310247094</v>
      </c>
      <c r="K11" s="145">
        <f t="shared" si="1"/>
        <v>8000</v>
      </c>
      <c r="L11" s="37"/>
      <c r="M11" s="37"/>
    </row>
    <row r="12" spans="1:13" ht="12.75">
      <c r="A12" s="28" t="s">
        <v>150</v>
      </c>
      <c r="B12" s="21" t="s">
        <v>20</v>
      </c>
      <c r="C12" s="33">
        <f>'Fin.teh.,Kulud,  Teg.ala, art.'!D52</f>
        <v>19650</v>
      </c>
      <c r="D12" s="33">
        <f>'Fin.teh.,Kulud,  Teg.ala, art.'!E52</f>
        <v>12800</v>
      </c>
      <c r="E12" s="33">
        <f>'Fin.teh.,Kulud,  Teg.ala, art.'!F52</f>
        <v>12800</v>
      </c>
      <c r="F12" s="33">
        <f>'Fin.teh.,Kulud,  Teg.ala, art.'!G52</f>
        <v>0</v>
      </c>
      <c r="G12" s="33">
        <f>'Fin.teh.,Kulud,  Teg.ala, art.'!H52</f>
        <v>12700</v>
      </c>
      <c r="H12" s="33">
        <f>'Fin.teh.,Kulud,  Teg.ala, art.'!I52</f>
        <v>0</v>
      </c>
      <c r="I12" s="33">
        <f>'Fin.teh.,Kulud,  Teg.ala, art.'!J52</f>
        <v>0</v>
      </c>
      <c r="J12" s="56">
        <f t="shared" si="0"/>
        <v>0.13252580940138092</v>
      </c>
      <c r="K12" s="145">
        <f t="shared" si="1"/>
        <v>-100</v>
      </c>
      <c r="L12" s="37"/>
      <c r="M12" s="37"/>
    </row>
    <row r="13" spans="1:13" ht="12.75">
      <c r="A13" s="28" t="s">
        <v>149</v>
      </c>
      <c r="B13" s="21" t="s">
        <v>21</v>
      </c>
      <c r="C13" s="33">
        <f>'Fin.teh.,Kulud,  Teg.ala, art.'!D60</f>
        <v>768176</v>
      </c>
      <c r="D13" s="33">
        <f>'Fin.teh.,Kulud,  Teg.ala, art.'!E60</f>
        <v>787119</v>
      </c>
      <c r="E13" s="155">
        <f>'Fin.teh.,Kulud,  Teg.ala, art.'!F60</f>
        <v>793119</v>
      </c>
      <c r="F13" s="33">
        <f>'Fin.teh.,Kulud,  Teg.ala, art.'!G60</f>
        <v>0</v>
      </c>
      <c r="G13" s="33">
        <f>'Fin.teh.,Kulud,  Teg.ala, art.'!H60</f>
        <v>835000</v>
      </c>
      <c r="H13" s="33">
        <f>'Fin.teh.,Kulud,  Teg.ala, art.'!I60</f>
        <v>0</v>
      </c>
      <c r="I13" s="33">
        <f>'Fin.teh.,Kulud,  Teg.ala, art.'!J60</f>
        <v>0</v>
      </c>
      <c r="J13" s="56">
        <f t="shared" si="0"/>
        <v>8.713311090563232</v>
      </c>
      <c r="K13" s="145">
        <f t="shared" si="1"/>
        <v>41881</v>
      </c>
      <c r="L13" s="37"/>
      <c r="M13" s="37"/>
    </row>
    <row r="14" spans="1:13" ht="12.75">
      <c r="A14" s="28" t="s">
        <v>349</v>
      </c>
      <c r="B14" s="21" t="s">
        <v>350</v>
      </c>
      <c r="C14" s="33">
        <f>'Fin.teh.,Kulud,  Teg.ala, art.'!D68</f>
        <v>0</v>
      </c>
      <c r="D14" s="33">
        <f>'Fin.teh.,Kulud,  Teg.ala, art.'!E68</f>
        <v>0</v>
      </c>
      <c r="E14" s="155">
        <f>'Fin.teh.,Kulud,  Teg.ala, art.'!F68</f>
        <v>0</v>
      </c>
      <c r="F14" s="155">
        <f>'Fin.teh.,Kulud,  Teg.ala, art.'!G68</f>
        <v>0</v>
      </c>
      <c r="G14" s="155">
        <f>'Fin.teh.,Kulud,  Teg.ala, art.'!H68</f>
        <v>50000</v>
      </c>
      <c r="H14" s="155">
        <f>'Fin.teh.,Kulud,  Teg.ala, art.'!I68</f>
        <v>0</v>
      </c>
      <c r="I14" s="155">
        <f>'Fin.teh.,Kulud,  Teg.ala, art.'!J68</f>
        <v>0</v>
      </c>
      <c r="J14" s="56">
        <f t="shared" si="0"/>
        <v>0.521755155123547</v>
      </c>
      <c r="K14" s="145">
        <f t="shared" si="1"/>
        <v>50000</v>
      </c>
      <c r="L14" s="37"/>
      <c r="M14" s="37"/>
    </row>
    <row r="15" spans="1:13" ht="12.75">
      <c r="A15" s="28" t="s">
        <v>365</v>
      </c>
      <c r="B15" s="21" t="s">
        <v>389</v>
      </c>
      <c r="C15" s="33">
        <f>'Fin.teh.,Kulud,  Teg.ala, art.'!D71</f>
        <v>93524</v>
      </c>
      <c r="D15" s="33">
        <f>'Fin.teh.,Kulud,  Teg.ala, art.'!E71</f>
        <v>42750</v>
      </c>
      <c r="E15" s="33">
        <f>'Fin.teh.,Kulud,  Teg.ala, art.'!F71</f>
        <v>42750</v>
      </c>
      <c r="F15" s="33">
        <f>'Fin.teh.,Kulud,  Teg.ala, art.'!G71</f>
        <v>0</v>
      </c>
      <c r="G15" s="33">
        <f>'Fin.teh.,Kulud,  Teg.ala, art.'!H71</f>
        <v>0</v>
      </c>
      <c r="H15" s="33">
        <f>'Fin.teh.,Kulud,  Teg.ala, art.'!I71</f>
        <v>0</v>
      </c>
      <c r="I15" s="33">
        <f>'Fin.teh.,Kulud,  Teg.ala, art.'!J71</f>
        <v>0</v>
      </c>
      <c r="J15" s="56">
        <f t="shared" si="0"/>
        <v>0</v>
      </c>
      <c r="K15" s="145">
        <f t="shared" si="1"/>
        <v>-42750</v>
      </c>
      <c r="L15" s="37"/>
      <c r="M15" s="37"/>
    </row>
    <row r="16" spans="1:13" ht="12.75">
      <c r="A16" s="28" t="s">
        <v>367</v>
      </c>
      <c r="B16" s="21" t="s">
        <v>390</v>
      </c>
      <c r="C16" s="33">
        <f>'Fin.teh.,Kulud,  Teg.ala, art.'!D75</f>
        <v>13202</v>
      </c>
      <c r="D16" s="33">
        <f>'Fin.teh.,Kulud,  Teg.ala, art.'!E75</f>
        <v>21000</v>
      </c>
      <c r="E16" s="33">
        <f>'Fin.teh.,Kulud,  Teg.ala, art.'!F75</f>
        <v>21000</v>
      </c>
      <c r="F16" s="33">
        <f>'Fin.teh.,Kulud,  Teg.ala, art.'!G75</f>
        <v>0</v>
      </c>
      <c r="G16" s="33">
        <f>'Fin.teh.,Kulud,  Teg.ala, art.'!H75</f>
        <v>25000</v>
      </c>
      <c r="H16" s="33">
        <f>'Fin.teh.,Kulud,  Teg.ala, art.'!I75</f>
        <v>0</v>
      </c>
      <c r="I16" s="33">
        <f>'Fin.teh.,Kulud,  Teg.ala, art.'!J75</f>
        <v>0</v>
      </c>
      <c r="J16" s="56">
        <f t="shared" si="0"/>
        <v>0.2608775775617735</v>
      </c>
      <c r="K16" s="145">
        <f t="shared" si="1"/>
        <v>4000</v>
      </c>
      <c r="L16" s="37"/>
      <c r="M16" s="37"/>
    </row>
    <row r="17" spans="1:13" ht="12.75">
      <c r="A17" s="28" t="s">
        <v>151</v>
      </c>
      <c r="B17" s="21" t="s">
        <v>35</v>
      </c>
      <c r="C17" s="33">
        <f>'Fin.teh.,Kulud,  Teg.ala, art.'!D79</f>
        <v>147372</v>
      </c>
      <c r="D17" s="33">
        <f>'Fin.teh.,Kulud,  Teg.ala, art.'!E79</f>
        <v>105776</v>
      </c>
      <c r="E17" s="155">
        <f>'Fin.teh.,Kulud,  Teg.ala, art.'!F79</f>
        <v>105776</v>
      </c>
      <c r="F17" s="33">
        <f>'Fin.teh.,Kulud,  Teg.ala, art.'!G79</f>
        <v>0</v>
      </c>
      <c r="G17" s="33">
        <f>'Fin.teh.,Kulud,  Teg.ala, art.'!H79</f>
        <v>17400</v>
      </c>
      <c r="H17" s="33">
        <f>'Fin.teh.,Kulud,  Teg.ala, art.'!I79</f>
        <v>0</v>
      </c>
      <c r="I17" s="33">
        <f>'Fin.teh.,Kulud,  Teg.ala, art.'!J79</f>
        <v>0</v>
      </c>
      <c r="J17" s="56">
        <f t="shared" si="0"/>
        <v>0.18157079398299433</v>
      </c>
      <c r="K17" s="145">
        <f t="shared" si="1"/>
        <v>-88376</v>
      </c>
      <c r="L17" s="37"/>
      <c r="M17" s="37"/>
    </row>
    <row r="18" spans="1:13" ht="12.75">
      <c r="A18" s="28" t="s">
        <v>152</v>
      </c>
      <c r="B18" s="21" t="s">
        <v>484</v>
      </c>
      <c r="C18" s="33">
        <f>'Fin.teh.,Kulud,  Teg.ala, art.'!D85</f>
        <v>95823</v>
      </c>
      <c r="D18" s="33">
        <f>'Fin.teh.,Kulud,  Teg.ala, art.'!E85</f>
        <v>127266</v>
      </c>
      <c r="E18" s="155">
        <f>'Fin.teh.,Kulud,  Teg.ala, art.'!F85</f>
        <v>182266</v>
      </c>
      <c r="F18" s="33">
        <f>'Fin.teh.,Kulud,  Teg.ala, art.'!G85</f>
        <v>0</v>
      </c>
      <c r="G18" s="33">
        <f>'Fin.teh.,Kulud,  Teg.ala, art.'!H85</f>
        <v>176000</v>
      </c>
      <c r="H18" s="33">
        <f>'Fin.teh.,Kulud,  Teg.ala, art.'!I85</f>
        <v>0</v>
      </c>
      <c r="I18" s="33">
        <f>'Fin.teh.,Kulud,  Teg.ala, art.'!J85</f>
        <v>0</v>
      </c>
      <c r="J18" s="56">
        <f t="shared" si="0"/>
        <v>1.8365781460348851</v>
      </c>
      <c r="K18" s="145">
        <f t="shared" si="1"/>
        <v>-6266</v>
      </c>
      <c r="L18" s="37"/>
      <c r="M18" s="37"/>
    </row>
    <row r="19" spans="1:13" ht="12.75">
      <c r="A19" s="28" t="s">
        <v>159</v>
      </c>
      <c r="B19" s="21" t="s">
        <v>22</v>
      </c>
      <c r="C19" s="33">
        <f>'Fin.teh.,Kulud,  Teg.ala, art.'!D99</f>
        <v>8933</v>
      </c>
      <c r="D19" s="33">
        <f>'Fin.teh.,Kulud,  Teg.ala, art.'!E99</f>
        <v>10500</v>
      </c>
      <c r="E19" s="155">
        <f>'Fin.teh.,Kulud,  Teg.ala, art.'!F99</f>
        <v>10500</v>
      </c>
      <c r="F19" s="33">
        <f>'Fin.teh.,Kulud,  Teg.ala, art.'!G99</f>
        <v>0</v>
      </c>
      <c r="G19" s="33">
        <f>'Fin.teh.,Kulud,  Teg.ala, art.'!H99</f>
        <v>10500</v>
      </c>
      <c r="H19" s="33">
        <f>'Fin.teh.,Kulud,  Teg.ala, art.'!I99</f>
        <v>0</v>
      </c>
      <c r="I19" s="33">
        <f>'Fin.teh.,Kulud,  Teg.ala, art.'!J99</f>
        <v>0</v>
      </c>
      <c r="J19" s="56">
        <f t="shared" si="0"/>
        <v>0.10956858257594486</v>
      </c>
      <c r="K19" s="145">
        <f t="shared" si="1"/>
        <v>0</v>
      </c>
      <c r="L19" s="37"/>
      <c r="M19" s="37"/>
    </row>
    <row r="20" spans="1:13" ht="12.75">
      <c r="A20" s="28" t="s">
        <v>392</v>
      </c>
      <c r="B20" s="21" t="s">
        <v>393</v>
      </c>
      <c r="C20" s="33">
        <f>'Fin.teh.,Kulud,  Teg.ala, art.'!D108</f>
        <v>52897</v>
      </c>
      <c r="D20" s="33">
        <f>'Fin.teh.,Kulud,  Teg.ala, art.'!E108</f>
        <v>100000</v>
      </c>
      <c r="E20" s="33">
        <f>'Fin.teh.,Kulud,  Teg.ala, art.'!F108</f>
        <v>120000</v>
      </c>
      <c r="F20" s="33">
        <f>'Fin.teh.,Kulud,  Teg.ala, art.'!G108</f>
        <v>0</v>
      </c>
      <c r="G20" s="33">
        <f>'Fin.teh.,Kulud,  Teg.ala, art.'!H108</f>
        <v>160000</v>
      </c>
      <c r="H20" s="33">
        <f>'Fin.teh.,Kulud,  Teg.ala, art.'!I108</f>
        <v>0</v>
      </c>
      <c r="I20" s="33">
        <f>'Fin.teh.,Kulud,  Teg.ala, art.'!J108</f>
        <v>0</v>
      </c>
      <c r="J20" s="56">
        <f t="shared" si="0"/>
        <v>1.6696164963953504</v>
      </c>
      <c r="K20" s="145">
        <f t="shared" si="1"/>
        <v>40000</v>
      </c>
      <c r="L20" s="37"/>
      <c r="M20" s="37"/>
    </row>
    <row r="21" spans="1:13" ht="12.75" hidden="1">
      <c r="A21" s="28" t="s">
        <v>160</v>
      </c>
      <c r="B21" s="21" t="s">
        <v>23</v>
      </c>
      <c r="C21" s="33">
        <f>'Fin.teh.,Kulud,  Teg.ala, art.'!D116</f>
        <v>0</v>
      </c>
      <c r="D21" s="33">
        <f>'Fin.teh.,Kulud,  Teg.ala, art.'!E116</f>
        <v>0</v>
      </c>
      <c r="E21" s="155">
        <f>'Fin.teh.,Kulud,  Teg.ala, art.'!F116</f>
        <v>0</v>
      </c>
      <c r="F21" s="33">
        <f>'Fin.teh.,Kulud,  Teg.ala, art.'!G116</f>
        <v>0</v>
      </c>
      <c r="G21" s="33">
        <f>'Fin.teh.,Kulud,  Teg.ala, art.'!H116</f>
        <v>0</v>
      </c>
      <c r="H21" s="33">
        <f>'Fin.teh.,Kulud,  Teg.ala, art.'!I116</f>
        <v>0</v>
      </c>
      <c r="I21" s="33">
        <f>'Fin.teh.,Kulud,  Teg.ala, art.'!J116</f>
        <v>0</v>
      </c>
      <c r="J21" s="56">
        <f t="shared" si="0"/>
        <v>0</v>
      </c>
      <c r="K21" s="145">
        <f t="shared" si="1"/>
        <v>0</v>
      </c>
      <c r="L21" s="37"/>
      <c r="M21" s="37"/>
    </row>
    <row r="22" spans="1:13" ht="12.75" hidden="1">
      <c r="A22" s="28" t="s">
        <v>160</v>
      </c>
      <c r="B22" s="21" t="s">
        <v>24</v>
      </c>
      <c r="C22" s="33">
        <f>'Fin.teh.,Kulud,  Teg.ala, art.'!D118</f>
        <v>0</v>
      </c>
      <c r="D22" s="33">
        <f>'Fin.teh.,Kulud,  Teg.ala, art.'!E118</f>
        <v>0</v>
      </c>
      <c r="E22" s="155">
        <f>'Fin.teh.,Kulud,  Teg.ala, art.'!F118</f>
        <v>0</v>
      </c>
      <c r="F22" s="33">
        <f>'Fin.teh.,Kulud,  Teg.ala, art.'!G118</f>
        <v>0</v>
      </c>
      <c r="G22" s="33">
        <f>'Fin.teh.,Kulud,  Teg.ala, art.'!H118</f>
        <v>0</v>
      </c>
      <c r="H22" s="33">
        <f>'Fin.teh.,Kulud,  Teg.ala, art.'!I118</f>
        <v>0</v>
      </c>
      <c r="I22" s="33">
        <f>'Fin.teh.,Kulud,  Teg.ala, art.'!J118</f>
        <v>0</v>
      </c>
      <c r="J22" s="56">
        <f t="shared" si="0"/>
        <v>0</v>
      </c>
      <c r="K22" s="145">
        <f t="shared" si="1"/>
        <v>0</v>
      </c>
      <c r="L22" s="37"/>
      <c r="M22" s="37"/>
    </row>
    <row r="23" spans="1:13" ht="12.75" hidden="1">
      <c r="A23" s="28" t="s">
        <v>161</v>
      </c>
      <c r="B23" s="21" t="s">
        <v>25</v>
      </c>
      <c r="C23" s="33">
        <f>'Fin.teh.,Kulud,  Teg.ala, art.'!D121</f>
        <v>0</v>
      </c>
      <c r="D23" s="33">
        <f>'Fin.teh.,Kulud,  Teg.ala, art.'!E121</f>
        <v>0</v>
      </c>
      <c r="E23" s="155">
        <f>'Fin.teh.,Kulud,  Teg.ala, art.'!F121</f>
        <v>0</v>
      </c>
      <c r="F23" s="33">
        <f>'Fin.teh.,Kulud,  Teg.ala, art.'!G121</f>
        <v>0</v>
      </c>
      <c r="G23" s="33">
        <f>'Fin.teh.,Kulud,  Teg.ala, art.'!H121</f>
        <v>0</v>
      </c>
      <c r="H23" s="33">
        <f>'Fin.teh.,Kulud,  Teg.ala, art.'!I121</f>
        <v>0</v>
      </c>
      <c r="I23" s="33">
        <f>'Fin.teh.,Kulud,  Teg.ala, art.'!J121</f>
        <v>0</v>
      </c>
      <c r="J23" s="56">
        <f t="shared" si="0"/>
        <v>0</v>
      </c>
      <c r="K23" s="145">
        <f t="shared" si="1"/>
        <v>0</v>
      </c>
      <c r="L23" s="37"/>
      <c r="M23" s="37"/>
    </row>
    <row r="24" spans="1:13" ht="12.75">
      <c r="A24" s="28" t="s">
        <v>153</v>
      </c>
      <c r="B24" s="21" t="s">
        <v>26</v>
      </c>
      <c r="C24" s="33">
        <f>'Fin.teh.,Kulud,  Teg.ala, art.'!D129</f>
        <v>741551</v>
      </c>
      <c r="D24" s="33">
        <f>'Fin.teh.,Kulud,  Teg.ala, art.'!E129</f>
        <v>212600</v>
      </c>
      <c r="E24" s="155">
        <f>'Fin.teh.,Kulud,  Teg.ala, art.'!F129</f>
        <v>145000</v>
      </c>
      <c r="F24" s="33">
        <f>'Fin.teh.,Kulud,  Teg.ala, art.'!G129</f>
        <v>0</v>
      </c>
      <c r="G24" s="33">
        <f>'Fin.teh.,Kulud,  Teg.ala, art.'!H129</f>
        <v>265350</v>
      </c>
      <c r="H24" s="33">
        <f>'Fin.teh.,Kulud,  Teg.ala, art.'!I129</f>
        <v>0</v>
      </c>
      <c r="I24" s="33">
        <f>'Fin.teh.,Kulud,  Teg.ala, art.'!J129</f>
        <v>0</v>
      </c>
      <c r="J24" s="56">
        <f t="shared" si="0"/>
        <v>2.7689546082406635</v>
      </c>
      <c r="K24" s="145">
        <f t="shared" si="1"/>
        <v>120350</v>
      </c>
      <c r="L24" s="37"/>
      <c r="M24" s="37"/>
    </row>
    <row r="25" spans="1:13" ht="12.75">
      <c r="A25" s="28" t="s">
        <v>162</v>
      </c>
      <c r="B25" s="21" t="s">
        <v>27</v>
      </c>
      <c r="C25" s="33">
        <f>'Fin.teh.,Kulud,  Teg.ala, art.'!D139</f>
        <v>26935</v>
      </c>
      <c r="D25" s="33">
        <f>'Fin.teh.,Kulud,  Teg.ala, art.'!E139</f>
        <v>80000</v>
      </c>
      <c r="E25" s="155">
        <f>'Fin.teh.,Kulud,  Teg.ala, art.'!F139</f>
        <v>80000</v>
      </c>
      <c r="F25" s="33">
        <f>'Fin.teh.,Kulud,  Teg.ala, art.'!G139</f>
        <v>0</v>
      </c>
      <c r="G25" s="33">
        <f>'Fin.teh.,Kulud,  Teg.ala, art.'!H139</f>
        <v>30000</v>
      </c>
      <c r="H25" s="33">
        <f>'Fin.teh.,Kulud,  Teg.ala, art.'!I139</f>
        <v>0</v>
      </c>
      <c r="I25" s="33">
        <f>'Fin.teh.,Kulud,  Teg.ala, art.'!J139</f>
        <v>0</v>
      </c>
      <c r="J25" s="56">
        <f t="shared" si="0"/>
        <v>0.31305309307412815</v>
      </c>
      <c r="K25" s="145">
        <f t="shared" si="1"/>
        <v>-50000</v>
      </c>
      <c r="L25" s="37"/>
      <c r="M25" s="37"/>
    </row>
    <row r="26" spans="1:13" ht="12.75">
      <c r="A26" s="28" t="s">
        <v>163</v>
      </c>
      <c r="B26" s="21" t="s">
        <v>28</v>
      </c>
      <c r="C26" s="33">
        <f>'Fin.teh.,Kulud,  Teg.ala, art.'!D145</f>
        <v>51999</v>
      </c>
      <c r="D26" s="33">
        <f>'Fin.teh.,Kulud,  Teg.ala, art.'!E145</f>
        <v>48068</v>
      </c>
      <c r="E26" s="155">
        <f>'Fin.teh.,Kulud,  Teg.ala, art.'!F145</f>
        <v>48068</v>
      </c>
      <c r="F26" s="33">
        <f>'Fin.teh.,Kulud,  Teg.ala, art.'!G145</f>
        <v>0</v>
      </c>
      <c r="G26" s="33">
        <f>'Fin.teh.,Kulud,  Teg.ala, art.'!H145</f>
        <v>46500</v>
      </c>
      <c r="H26" s="33">
        <f>'Fin.teh.,Kulud,  Teg.ala, art.'!I145</f>
        <v>0</v>
      </c>
      <c r="I26" s="33">
        <f>'Fin.teh.,Kulud,  Teg.ala, art.'!J145</f>
        <v>0</v>
      </c>
      <c r="J26" s="56">
        <f t="shared" si="0"/>
        <v>0.48523229426489867</v>
      </c>
      <c r="K26" s="145">
        <f t="shared" si="1"/>
        <v>-1568</v>
      </c>
      <c r="L26" s="37"/>
      <c r="M26" s="37"/>
    </row>
    <row r="27" spans="1:13" ht="12.75">
      <c r="A27" s="28" t="s">
        <v>335</v>
      </c>
      <c r="B27" s="21" t="s">
        <v>336</v>
      </c>
      <c r="C27" s="155">
        <f>'Fin.teh.,Kulud,  Teg.ala, art.'!D153</f>
        <v>4586</v>
      </c>
      <c r="D27" s="155">
        <f>'Fin.teh.,Kulud,  Teg.ala, art.'!E153</f>
        <v>15164</v>
      </c>
      <c r="E27" s="155">
        <f>'Fin.teh.,Kulud,  Teg.ala, art.'!F153</f>
        <v>15164</v>
      </c>
      <c r="F27" s="155">
        <f>'Fin.teh.,Kulud,  Teg.ala, art.'!G153</f>
        <v>0</v>
      </c>
      <c r="G27" s="155">
        <f>'Fin.teh.,Kulud,  Teg.ala, art.'!H153</f>
        <v>15170</v>
      </c>
      <c r="H27" s="155">
        <f>'Fin.teh.,Kulud,  Teg.ala, art.'!I153</f>
        <v>0</v>
      </c>
      <c r="I27" s="155">
        <f>'Fin.teh.,Kulud,  Teg.ala, art.'!J153</f>
        <v>0</v>
      </c>
      <c r="J27" s="56">
        <f t="shared" si="0"/>
        <v>0.15830051406448414</v>
      </c>
      <c r="K27" s="145">
        <f t="shared" si="1"/>
        <v>6</v>
      </c>
      <c r="L27" s="37"/>
      <c r="M27" s="37"/>
    </row>
    <row r="28" spans="1:13" ht="12.75">
      <c r="A28" s="28" t="s">
        <v>154</v>
      </c>
      <c r="B28" s="21" t="s">
        <v>395</v>
      </c>
      <c r="C28" s="33">
        <f>'Fin.teh.,Kulud,  Teg.ala, art.'!D159</f>
        <v>124773</v>
      </c>
      <c r="D28" s="33">
        <f>'Fin.teh.,Kulud,  Teg.ala, art.'!E159</f>
        <v>130700</v>
      </c>
      <c r="E28" s="155">
        <f>'Fin.teh.,Kulud,  Teg.ala, art.'!F159</f>
        <v>140700</v>
      </c>
      <c r="F28" s="33">
        <f>'Fin.teh.,Kulud,  Teg.ala, art.'!G159</f>
        <v>0</v>
      </c>
      <c r="G28" s="33">
        <f>'Fin.teh.,Kulud,  Teg.ala, art.'!H159</f>
        <v>160860</v>
      </c>
      <c r="H28" s="33">
        <f>'Fin.teh.,Kulud,  Teg.ala, art.'!I159</f>
        <v>0</v>
      </c>
      <c r="I28" s="33">
        <f>'Fin.teh.,Kulud,  Teg.ala, art.'!J159</f>
        <v>0</v>
      </c>
      <c r="J28" s="56">
        <f t="shared" si="0"/>
        <v>1.6785906850634753</v>
      </c>
      <c r="K28" s="145">
        <f t="shared" si="1"/>
        <v>20160</v>
      </c>
      <c r="L28" s="37"/>
      <c r="M28" s="37"/>
    </row>
    <row r="29" spans="1:13" ht="12.75">
      <c r="A29" s="28" t="s">
        <v>154</v>
      </c>
      <c r="B29" s="21" t="s">
        <v>530</v>
      </c>
      <c r="C29" s="33">
        <f>'Fin.teh.,Kulud,  Teg.ala, art.'!D179</f>
        <v>16537</v>
      </c>
      <c r="D29" s="33">
        <f>'Fin.teh.,Kulud,  Teg.ala, art.'!E179</f>
        <v>11694</v>
      </c>
      <c r="E29" s="33">
        <f>'Fin.teh.,Kulud,  Teg.ala, art.'!F179</f>
        <v>11694</v>
      </c>
      <c r="F29" s="33">
        <f>'Fin.teh.,Kulud,  Teg.ala, art.'!G179</f>
        <v>0</v>
      </c>
      <c r="G29" s="33">
        <f>'Fin.teh.,Kulud,  Teg.ala, art.'!H179</f>
        <v>56985</v>
      </c>
      <c r="H29" s="33">
        <f>'Fin.teh.,Kulud,  Teg.ala, art.'!I179</f>
        <v>0</v>
      </c>
      <c r="I29" s="33">
        <f>'Fin.teh.,Kulud,  Teg.ala, art.'!J179</f>
        <v>0</v>
      </c>
      <c r="J29" s="56">
        <f t="shared" si="0"/>
        <v>0.5946443502943064</v>
      </c>
      <c r="K29" s="145">
        <f t="shared" si="1"/>
        <v>45291</v>
      </c>
      <c r="L29" s="37"/>
      <c r="M29" s="37"/>
    </row>
    <row r="30" spans="1:13" ht="12.75">
      <c r="A30" s="28" t="s">
        <v>164</v>
      </c>
      <c r="B30" s="21" t="s">
        <v>255</v>
      </c>
      <c r="C30" s="33">
        <f>'Fin.teh.,Kulud,  Teg.ala, art.'!D193</f>
        <v>50053</v>
      </c>
      <c r="D30" s="33">
        <f>'Fin.teh.,Kulud,  Teg.ala, art.'!E193</f>
        <v>30060</v>
      </c>
      <c r="E30" s="155">
        <f>'Fin.teh.,Kulud,  Teg.ala, art.'!F193</f>
        <v>69381</v>
      </c>
      <c r="F30" s="33">
        <f>'Fin.teh.,Kulud,  Teg.ala, art.'!G193</f>
        <v>0</v>
      </c>
      <c r="G30" s="33">
        <f>'Fin.teh.,Kulud,  Teg.ala, art.'!H193</f>
        <v>84791</v>
      </c>
      <c r="H30" s="33">
        <f>'Fin.teh.,Kulud,  Teg.ala, art.'!I193</f>
        <v>0</v>
      </c>
      <c r="I30" s="33">
        <f>'Fin.teh.,Kulud,  Teg.ala, art.'!J193</f>
        <v>0</v>
      </c>
      <c r="J30" s="56">
        <f t="shared" si="0"/>
        <v>0.8848028271616133</v>
      </c>
      <c r="K30" s="145">
        <f t="shared" si="1"/>
        <v>15410</v>
      </c>
      <c r="L30" s="37"/>
      <c r="M30" s="37"/>
    </row>
    <row r="31" spans="1:13" ht="12.75">
      <c r="A31" s="28" t="s">
        <v>165</v>
      </c>
      <c r="B31" s="21" t="s">
        <v>398</v>
      </c>
      <c r="C31" s="33">
        <f>'Fin.teh.,Kulud,  Teg.ala, art.'!D207</f>
        <v>18343</v>
      </c>
      <c r="D31" s="33">
        <f>'Fin.teh.,Kulud,  Teg.ala, art.'!E207</f>
        <v>20460</v>
      </c>
      <c r="E31" s="155">
        <f>'Fin.teh.,Kulud,  Teg.ala, art.'!F207</f>
        <v>23460</v>
      </c>
      <c r="F31" s="33">
        <f>'Fin.teh.,Kulud,  Teg.ala, art.'!G207</f>
        <v>0</v>
      </c>
      <c r="G31" s="33">
        <f>'Fin.teh.,Kulud,  Teg.ala, art.'!H207</f>
        <v>25260</v>
      </c>
      <c r="H31" s="33">
        <f>'Fin.teh.,Kulud,  Teg.ala, art.'!I207</f>
        <v>0</v>
      </c>
      <c r="I31" s="33">
        <f>'Fin.teh.,Kulud,  Teg.ala, art.'!J207</f>
        <v>0</v>
      </c>
      <c r="J31" s="56">
        <f t="shared" si="0"/>
        <v>0.2635907043684159</v>
      </c>
      <c r="K31" s="145">
        <f t="shared" si="1"/>
        <v>1800</v>
      </c>
      <c r="L31" s="37"/>
      <c r="M31" s="37"/>
    </row>
    <row r="32" spans="1:13" ht="12.75">
      <c r="A32" s="28" t="s">
        <v>165</v>
      </c>
      <c r="B32" s="21" t="s">
        <v>401</v>
      </c>
      <c r="C32" s="33">
        <f>'Fin.teh.,Kulud,  Teg.ala, art.'!D218</f>
        <v>20266</v>
      </c>
      <c r="D32" s="33">
        <f>'Fin.teh.,Kulud,  Teg.ala, art.'!E218</f>
        <v>20850</v>
      </c>
      <c r="E32" s="33">
        <f>'Fin.teh.,Kulud,  Teg.ala, art.'!F218</f>
        <v>22385</v>
      </c>
      <c r="F32" s="33">
        <f>'Fin.teh.,Kulud,  Teg.ala, art.'!G218</f>
        <v>0</v>
      </c>
      <c r="G32" s="33">
        <f>'Fin.teh.,Kulud,  Teg.ala, art.'!H218</f>
        <v>23665</v>
      </c>
      <c r="H32" s="33">
        <f>'Fin.teh.,Kulud,  Teg.ala, art.'!I218</f>
        <v>0</v>
      </c>
      <c r="I32" s="33">
        <f>'Fin.teh.,Kulud,  Teg.ala, art.'!J218</f>
        <v>0</v>
      </c>
      <c r="J32" s="56">
        <f t="shared" si="0"/>
        <v>0.24694671491997475</v>
      </c>
      <c r="K32" s="145">
        <f t="shared" si="1"/>
        <v>1280</v>
      </c>
      <c r="L32" s="37"/>
      <c r="M32" s="37"/>
    </row>
    <row r="33" spans="1:13" ht="12.75">
      <c r="A33" s="28" t="s">
        <v>165</v>
      </c>
      <c r="B33" s="21" t="s">
        <v>402</v>
      </c>
      <c r="C33" s="33">
        <f>'Fin.teh.,Kulud,  Teg.ala, art.'!D229</f>
        <v>90138</v>
      </c>
      <c r="D33" s="33">
        <f>'Fin.teh.,Kulud,  Teg.ala, art.'!E229</f>
        <v>84950</v>
      </c>
      <c r="E33" s="33">
        <f>'Fin.teh.,Kulud,  Teg.ala, art.'!F229</f>
        <v>89795</v>
      </c>
      <c r="F33" s="33">
        <f>'Fin.teh.,Kulud,  Teg.ala, art.'!G229</f>
        <v>0</v>
      </c>
      <c r="G33" s="33">
        <f>'Fin.teh.,Kulud,  Teg.ala, art.'!H229</f>
        <v>76240</v>
      </c>
      <c r="H33" s="33">
        <f>'Fin.teh.,Kulud,  Teg.ala, art.'!I229</f>
        <v>0</v>
      </c>
      <c r="I33" s="33">
        <f>'Fin.teh.,Kulud,  Teg.ala, art.'!J229</f>
        <v>0</v>
      </c>
      <c r="J33" s="56">
        <f t="shared" si="0"/>
        <v>0.7955722605323843</v>
      </c>
      <c r="K33" s="145">
        <f t="shared" si="1"/>
        <v>-13555</v>
      </c>
      <c r="L33" s="37"/>
      <c r="M33" s="37"/>
    </row>
    <row r="34" spans="1:13" ht="12.75">
      <c r="A34" s="29" t="s">
        <v>166</v>
      </c>
      <c r="B34" s="21" t="s">
        <v>275</v>
      </c>
      <c r="C34" s="33">
        <f>'Fin.teh.,Kulud,  Teg.ala, art.'!D241</f>
        <v>7210</v>
      </c>
      <c r="D34" s="33">
        <f>'Fin.teh.,Kulud,  Teg.ala, art.'!E241</f>
        <v>7562</v>
      </c>
      <c r="E34" s="155">
        <f>'Fin.teh.,Kulud,  Teg.ala, art.'!F241</f>
        <v>7562</v>
      </c>
      <c r="F34" s="33">
        <f>'Fin.teh.,Kulud,  Teg.ala, art.'!G241</f>
        <v>0</v>
      </c>
      <c r="G34" s="33">
        <f>'Fin.teh.,Kulud,  Teg.ala, art.'!H241</f>
        <v>9045</v>
      </c>
      <c r="H34" s="33">
        <f>'Fin.teh.,Kulud,  Teg.ala, art.'!I241</f>
        <v>0</v>
      </c>
      <c r="I34" s="33">
        <f>'Fin.teh.,Kulud,  Teg.ala, art.'!J241</f>
        <v>0</v>
      </c>
      <c r="J34" s="56">
        <f t="shared" si="0"/>
        <v>0.09438550756184963</v>
      </c>
      <c r="K34" s="145">
        <f t="shared" si="1"/>
        <v>1483</v>
      </c>
      <c r="L34" s="37"/>
      <c r="M34" s="37"/>
    </row>
    <row r="35" spans="1:13" ht="12.75">
      <c r="A35" s="28" t="s">
        <v>403</v>
      </c>
      <c r="B35" s="21" t="s">
        <v>404</v>
      </c>
      <c r="C35" s="33">
        <f>'Fin.teh.,Kulud,  Teg.ala, art.'!D256</f>
        <v>21741</v>
      </c>
      <c r="D35" s="33">
        <f>'Fin.teh.,Kulud,  Teg.ala, art.'!E256</f>
        <v>39300</v>
      </c>
      <c r="E35" s="155">
        <f>'Fin.teh.,Kulud,  Teg.ala, art.'!F256</f>
        <v>46974</v>
      </c>
      <c r="F35" s="33">
        <f>'Fin.teh.,Kulud,  Teg.ala, art.'!G256</f>
        <v>0</v>
      </c>
      <c r="G35" s="33">
        <f>'Fin.teh.,Kulud,  Teg.ala, art.'!H256</f>
        <v>39360</v>
      </c>
      <c r="H35" s="33">
        <f>'Fin.teh.,Kulud,  Teg.ala, art.'!I256</f>
        <v>0</v>
      </c>
      <c r="I35" s="33">
        <f>'Fin.teh.,Kulud,  Teg.ala, art.'!J256</f>
        <v>0</v>
      </c>
      <c r="J35" s="56">
        <f t="shared" si="0"/>
        <v>0.4107256581132561</v>
      </c>
      <c r="K35" s="145">
        <f t="shared" si="1"/>
        <v>-7614</v>
      </c>
      <c r="L35" s="37"/>
      <c r="M35" s="37"/>
    </row>
    <row r="36" spans="1:13" ht="12.75">
      <c r="A36" s="28" t="s">
        <v>403</v>
      </c>
      <c r="B36" s="21" t="s">
        <v>409</v>
      </c>
      <c r="C36" s="33">
        <f>'Fin.teh.,Kulud,  Teg.ala, art.'!D270</f>
        <v>36780</v>
      </c>
      <c r="D36" s="33">
        <f>'Fin.teh.,Kulud,  Teg.ala, art.'!E270</f>
        <v>201768</v>
      </c>
      <c r="E36" s="33">
        <f>'Fin.teh.,Kulud,  Teg.ala, art.'!F270</f>
        <v>201768</v>
      </c>
      <c r="F36" s="33">
        <f>'Fin.teh.,Kulud,  Teg.ala, art.'!G270</f>
        <v>0</v>
      </c>
      <c r="G36" s="33">
        <f>'Fin.teh.,Kulud,  Teg.ala, art.'!H270</f>
        <v>208590</v>
      </c>
      <c r="H36" s="33">
        <f>'Fin.teh.,Kulud,  Teg.ala, art.'!I270</f>
        <v>0</v>
      </c>
      <c r="I36" s="33">
        <f>'Fin.teh.,Kulud,  Teg.ala, art.'!J270</f>
        <v>0</v>
      </c>
      <c r="J36" s="56">
        <f t="shared" si="0"/>
        <v>2.176658156144413</v>
      </c>
      <c r="K36" s="145">
        <f t="shared" si="1"/>
        <v>6822</v>
      </c>
      <c r="L36" s="37"/>
      <c r="M36" s="37"/>
    </row>
    <row r="37" spans="1:13" ht="12.75">
      <c r="A37" s="28" t="s">
        <v>403</v>
      </c>
      <c r="B37" s="21" t="s">
        <v>410</v>
      </c>
      <c r="C37" s="33">
        <f>'Fin.teh.,Kulud,  Teg.ala, art.'!D285</f>
        <v>50372</v>
      </c>
      <c r="D37" s="33">
        <f>'Fin.teh.,Kulud,  Teg.ala, art.'!E285</f>
        <v>46917</v>
      </c>
      <c r="E37" s="33">
        <f>'Fin.teh.,Kulud,  Teg.ala, art.'!F285</f>
        <v>47283</v>
      </c>
      <c r="F37" s="33">
        <f>'Fin.teh.,Kulud,  Teg.ala, art.'!G285</f>
        <v>0</v>
      </c>
      <c r="G37" s="33">
        <f>'Fin.teh.,Kulud,  Teg.ala, art.'!H285</f>
        <v>57650</v>
      </c>
      <c r="H37" s="33">
        <f>'Fin.teh.,Kulud,  Teg.ala, art.'!I285</f>
        <v>0</v>
      </c>
      <c r="I37" s="33">
        <f>'Fin.teh.,Kulud,  Teg.ala, art.'!J285</f>
        <v>0</v>
      </c>
      <c r="J37" s="56">
        <f aca="true" t="shared" si="2" ref="J37:J68">G37/G$80*100</f>
        <v>0.6015836938574496</v>
      </c>
      <c r="K37" s="145">
        <f t="shared" si="1"/>
        <v>10367</v>
      </c>
      <c r="L37" s="37"/>
      <c r="M37" s="37"/>
    </row>
    <row r="38" spans="1:13" ht="12.75">
      <c r="A38" s="28" t="s">
        <v>403</v>
      </c>
      <c r="B38" s="21" t="s">
        <v>408</v>
      </c>
      <c r="C38" s="33">
        <f>'Fin.teh.,Kulud,  Teg.ala, art.'!D299</f>
        <v>50371</v>
      </c>
      <c r="D38" s="33">
        <f>'Fin.teh.,Kulud,  Teg.ala, art.'!E299</f>
        <v>55628</v>
      </c>
      <c r="E38" s="33">
        <f>'Fin.teh.,Kulud,  Teg.ala, art.'!F299</f>
        <v>78659</v>
      </c>
      <c r="F38" s="33">
        <f>'Fin.teh.,Kulud,  Teg.ala, art.'!G299</f>
        <v>0</v>
      </c>
      <c r="G38" s="33">
        <f>'Fin.teh.,Kulud,  Teg.ala, art.'!H299</f>
        <v>62450</v>
      </c>
      <c r="H38" s="33">
        <f>'Fin.teh.,Kulud,  Teg.ala, art.'!I299</f>
        <v>0</v>
      </c>
      <c r="I38" s="33">
        <f>'Fin.teh.,Kulud,  Teg.ala, art.'!J299</f>
        <v>0</v>
      </c>
      <c r="J38" s="56">
        <f t="shared" si="2"/>
        <v>0.6516721887493101</v>
      </c>
      <c r="K38" s="145">
        <f t="shared" si="1"/>
        <v>-16209</v>
      </c>
      <c r="L38" s="37"/>
      <c r="M38" s="37"/>
    </row>
    <row r="39" spans="1:13" ht="12.75">
      <c r="A39" s="28" t="s">
        <v>412</v>
      </c>
      <c r="B39" s="21" t="s">
        <v>415</v>
      </c>
      <c r="C39" s="33">
        <f>'Fin.teh.,Kulud,  Teg.ala, art.'!D313</f>
        <v>4546</v>
      </c>
      <c r="D39" s="33">
        <f>'Fin.teh.,Kulud,  Teg.ala, art.'!E313</f>
        <v>36660</v>
      </c>
      <c r="E39" s="33">
        <f>'Fin.teh.,Kulud,  Teg.ala, art.'!F313</f>
        <v>36660</v>
      </c>
      <c r="F39" s="33">
        <f>'Fin.teh.,Kulud,  Teg.ala, art.'!G313</f>
        <v>0</v>
      </c>
      <c r="G39" s="33">
        <f>'Fin.teh.,Kulud,  Teg.ala, art.'!H313</f>
        <v>121500</v>
      </c>
      <c r="H39" s="33">
        <f>'Fin.teh.,Kulud,  Teg.ala, art.'!I313</f>
        <v>0</v>
      </c>
      <c r="I39" s="33">
        <f>'Fin.teh.,Kulud,  Teg.ala, art.'!J313</f>
        <v>0</v>
      </c>
      <c r="J39" s="56">
        <f t="shared" si="2"/>
        <v>1.2678650269502192</v>
      </c>
      <c r="K39" s="145">
        <f t="shared" si="1"/>
        <v>84840</v>
      </c>
      <c r="L39" s="37"/>
      <c r="M39" s="37"/>
    </row>
    <row r="40" spans="1:13" ht="12.75">
      <c r="A40" s="28" t="s">
        <v>414</v>
      </c>
      <c r="B40" s="21" t="s">
        <v>416</v>
      </c>
      <c r="C40" s="33">
        <f>'Fin.teh.,Kulud,  Teg.ala, art.'!D319</f>
        <v>28118</v>
      </c>
      <c r="D40" s="33">
        <f>'Fin.teh.,Kulud,  Teg.ala, art.'!E319</f>
        <v>14000</v>
      </c>
      <c r="E40" s="33">
        <f>'Fin.teh.,Kulud,  Teg.ala, art.'!F319</f>
        <v>14000</v>
      </c>
      <c r="F40" s="33">
        <f>'Fin.teh.,Kulud,  Teg.ala, art.'!G319</f>
        <v>0</v>
      </c>
      <c r="G40" s="33">
        <f>'Fin.teh.,Kulud,  Teg.ala, art.'!H319</f>
        <v>29340</v>
      </c>
      <c r="H40" s="33">
        <f>'Fin.teh.,Kulud,  Teg.ala, art.'!I319</f>
        <v>0</v>
      </c>
      <c r="I40" s="33">
        <f>'Fin.teh.,Kulud,  Teg.ala, art.'!J319</f>
        <v>0</v>
      </c>
      <c r="J40" s="56">
        <f t="shared" si="2"/>
        <v>0.3061659250264973</v>
      </c>
      <c r="K40" s="145">
        <f t="shared" si="1"/>
        <v>15340</v>
      </c>
      <c r="L40" s="37"/>
      <c r="M40" s="37"/>
    </row>
    <row r="41" spans="1:13" ht="12.75">
      <c r="A41" s="35" t="s">
        <v>190</v>
      </c>
      <c r="B41" s="34" t="s">
        <v>417</v>
      </c>
      <c r="C41" s="33">
        <f>'Fin.teh.,Kulud,  Teg.ala, art.'!D323</f>
        <v>0</v>
      </c>
      <c r="D41" s="33">
        <f>'Fin.teh.,Kulud,  Teg.ala, art.'!E323</f>
        <v>0</v>
      </c>
      <c r="E41" s="155">
        <f>'Fin.teh.,Kulud,  Teg.ala, art.'!F323</f>
        <v>16000</v>
      </c>
      <c r="F41" s="33">
        <f>'Fin.teh.,Kulud,  Teg.ala, art.'!G323</f>
        <v>0</v>
      </c>
      <c r="G41" s="33">
        <f>'Fin.teh.,Kulud,  Teg.ala, art.'!H323</f>
        <v>26500</v>
      </c>
      <c r="H41" s="33">
        <f>'Fin.teh.,Kulud,  Teg.ala, art.'!I323</f>
        <v>0</v>
      </c>
      <c r="I41" s="33">
        <f>'Fin.teh.,Kulud,  Teg.ala, art.'!J323</f>
        <v>0</v>
      </c>
      <c r="J41" s="56">
        <f t="shared" si="2"/>
        <v>0.2765302322154799</v>
      </c>
      <c r="K41" s="145">
        <f t="shared" si="1"/>
        <v>10500</v>
      </c>
      <c r="L41" s="37"/>
      <c r="M41" s="37"/>
    </row>
    <row r="42" spans="1:13" ht="12.75">
      <c r="A42" s="28" t="s">
        <v>155</v>
      </c>
      <c r="B42" s="21" t="s">
        <v>427</v>
      </c>
      <c r="C42" s="33">
        <f>'Fin.teh.,Kulud,  Teg.ala, art.'!D330</f>
        <v>322246</v>
      </c>
      <c r="D42" s="33">
        <f>'Fin.teh.,Kulud,  Teg.ala, art.'!E330</f>
        <v>319350</v>
      </c>
      <c r="E42" s="155">
        <f>'Fin.teh.,Kulud,  Teg.ala, art.'!F330</f>
        <v>321883</v>
      </c>
      <c r="F42" s="33">
        <f>'Fin.teh.,Kulud,  Teg.ala, art.'!G330</f>
        <v>0</v>
      </c>
      <c r="G42" s="33">
        <f>'Fin.teh.,Kulud,  Teg.ala, art.'!H330</f>
        <v>403655</v>
      </c>
      <c r="H42" s="33">
        <f>'Fin.teh.,Kulud,  Teg.ala, art.'!I330</f>
        <v>0</v>
      </c>
      <c r="I42" s="33">
        <f>'Fin.teh.,Kulud,  Teg.ala, art.'!J330</f>
        <v>0</v>
      </c>
      <c r="J42" s="56">
        <f t="shared" si="2"/>
        <v>4.212181542827906</v>
      </c>
      <c r="K42" s="145">
        <f t="shared" si="1"/>
        <v>81772</v>
      </c>
      <c r="L42" s="37"/>
      <c r="M42" s="37"/>
    </row>
    <row r="43" spans="1:13" ht="12.75">
      <c r="A43" s="28" t="s">
        <v>155</v>
      </c>
      <c r="B43" s="21" t="s">
        <v>428</v>
      </c>
      <c r="C43" s="33">
        <f>'Fin.teh.,Kulud,  Teg.ala, art.'!D348</f>
        <v>261776</v>
      </c>
      <c r="D43" s="33">
        <f>'Fin.teh.,Kulud,  Teg.ala, art.'!E348</f>
        <v>267108</v>
      </c>
      <c r="E43" s="33">
        <f>'Fin.teh.,Kulud,  Teg.ala, art.'!F348</f>
        <v>284223</v>
      </c>
      <c r="F43" s="33">
        <f>'Fin.teh.,Kulud,  Teg.ala, art.'!G348</f>
        <v>0</v>
      </c>
      <c r="G43" s="33">
        <f>'Fin.teh.,Kulud,  Teg.ala, art.'!H348</f>
        <v>411455</v>
      </c>
      <c r="H43" s="33">
        <f>'Fin.teh.,Kulud,  Teg.ala, art.'!I348</f>
        <v>0</v>
      </c>
      <c r="I43" s="33">
        <f>'Fin.teh.,Kulud,  Teg.ala, art.'!J348</f>
        <v>0</v>
      </c>
      <c r="J43" s="56">
        <f t="shared" si="2"/>
        <v>4.29357534702718</v>
      </c>
      <c r="K43" s="145">
        <f t="shared" si="1"/>
        <v>127232</v>
      </c>
      <c r="L43" s="37"/>
      <c r="M43" s="37"/>
    </row>
    <row r="44" spans="1:13" ht="12.75">
      <c r="A44" s="28" t="s">
        <v>155</v>
      </c>
      <c r="B44" s="21" t="s">
        <v>429</v>
      </c>
      <c r="C44" s="33">
        <f>'Fin.teh.,Kulud,  Teg.ala, art.'!D366</f>
        <v>143482</v>
      </c>
      <c r="D44" s="33">
        <f>'Fin.teh.,Kulud,  Teg.ala, art.'!E366</f>
        <v>157964</v>
      </c>
      <c r="E44" s="33">
        <f>'Fin.teh.,Kulud,  Teg.ala, art.'!F366</f>
        <v>158144</v>
      </c>
      <c r="F44" s="33">
        <f>'Fin.teh.,Kulud,  Teg.ala, art.'!G366</f>
        <v>0</v>
      </c>
      <c r="G44" s="33">
        <f>'Fin.teh.,Kulud,  Teg.ala, art.'!H366</f>
        <v>185365</v>
      </c>
      <c r="H44" s="33">
        <f>'Fin.teh.,Kulud,  Teg.ala, art.'!I366</f>
        <v>0</v>
      </c>
      <c r="I44" s="33">
        <f>'Fin.teh.,Kulud,  Teg.ala, art.'!J366</f>
        <v>0</v>
      </c>
      <c r="J44" s="56">
        <f t="shared" si="2"/>
        <v>1.9343028865895255</v>
      </c>
      <c r="K44" s="145">
        <f t="shared" si="1"/>
        <v>27221</v>
      </c>
      <c r="L44" s="37"/>
      <c r="M44" s="37"/>
    </row>
    <row r="45" spans="1:13" ht="12.75">
      <c r="A45" s="28" t="s">
        <v>155</v>
      </c>
      <c r="B45" s="21" t="s">
        <v>430</v>
      </c>
      <c r="C45" s="33">
        <f>'Fin.teh.,Kulud,  Teg.ala, art.'!D384</f>
        <v>61548</v>
      </c>
      <c r="D45" s="33">
        <f>'Fin.teh.,Kulud,  Teg.ala, art.'!E384</f>
        <v>61548</v>
      </c>
      <c r="E45" s="33">
        <f>'Fin.teh.,Kulud,  Teg.ala, art.'!F384</f>
        <v>61548</v>
      </c>
      <c r="F45" s="33">
        <f>'Fin.teh.,Kulud,  Teg.ala, art.'!G384</f>
        <v>0</v>
      </c>
      <c r="G45" s="33">
        <f>'Fin.teh.,Kulud,  Teg.ala, art.'!H384</f>
        <v>101735</v>
      </c>
      <c r="H45" s="33">
        <f>'Fin.teh.,Kulud,  Teg.ala, art.'!I384</f>
        <v>0</v>
      </c>
      <c r="I45" s="33">
        <f>'Fin.teh.,Kulud,  Teg.ala, art.'!J384</f>
        <v>0</v>
      </c>
      <c r="J45" s="56">
        <f t="shared" si="2"/>
        <v>1.061615214129881</v>
      </c>
      <c r="K45" s="145">
        <f t="shared" si="1"/>
        <v>40187</v>
      </c>
      <c r="L45" s="37"/>
      <c r="M45" s="37"/>
    </row>
    <row r="46" spans="1:13" ht="12.75">
      <c r="A46" s="28" t="s">
        <v>155</v>
      </c>
      <c r="B46" s="21" t="s">
        <v>431</v>
      </c>
      <c r="C46" s="33">
        <f>'Fin.teh.,Kulud,  Teg.ala, art.'!D387</f>
        <v>96360</v>
      </c>
      <c r="D46" s="33">
        <f>'Fin.teh.,Kulud,  Teg.ala, art.'!E387</f>
        <v>5900</v>
      </c>
      <c r="E46" s="33">
        <f>'Fin.teh.,Kulud,  Teg.ala, art.'!F387</f>
        <v>90900</v>
      </c>
      <c r="F46" s="33">
        <f>'Fin.teh.,Kulud,  Teg.ala, art.'!G387</f>
        <v>0</v>
      </c>
      <c r="G46" s="33">
        <f>'Fin.teh.,Kulud,  Teg.ala, art.'!H387</f>
        <v>140900</v>
      </c>
      <c r="H46" s="33">
        <f>'Fin.teh.,Kulud,  Teg.ala, art.'!I387</f>
        <v>0</v>
      </c>
      <c r="I46" s="33">
        <f>'Fin.teh.,Kulud,  Teg.ala, art.'!J387</f>
        <v>0</v>
      </c>
      <c r="J46" s="56">
        <f t="shared" si="2"/>
        <v>1.4703060271381554</v>
      </c>
      <c r="K46" s="145">
        <f t="shared" si="1"/>
        <v>50000</v>
      </c>
      <c r="L46" s="37"/>
      <c r="M46" s="37"/>
    </row>
    <row r="47" spans="1:13" ht="12.75">
      <c r="A47" s="28" t="s">
        <v>167</v>
      </c>
      <c r="B47" s="21" t="s">
        <v>440</v>
      </c>
      <c r="C47" s="33">
        <f>'Fin.teh.,Kulud,  Teg.ala, art.'!D390</f>
        <v>283541</v>
      </c>
      <c r="D47" s="33">
        <f>'Fin.teh.,Kulud,  Teg.ala, art.'!E390</f>
        <v>203881</v>
      </c>
      <c r="E47" s="33">
        <f>'Fin.teh.,Kulud,  Teg.ala, art.'!F390</f>
        <v>219452</v>
      </c>
      <c r="F47" s="33">
        <f>'Fin.teh.,Kulud,  Teg.ala, art.'!G390</f>
        <v>0</v>
      </c>
      <c r="G47" s="33">
        <f>'Fin.teh.,Kulud,  Teg.ala, art.'!H390</f>
        <v>151331</v>
      </c>
      <c r="H47" s="33">
        <f>'Fin.teh.,Kulud,  Teg.ala, art.'!I390</f>
        <v>0</v>
      </c>
      <c r="I47" s="33">
        <f>'Fin.teh.,Kulud,  Teg.ala, art.'!J384</f>
        <v>0</v>
      </c>
      <c r="J47" s="56">
        <f t="shared" si="2"/>
        <v>1.5791545876000297</v>
      </c>
      <c r="K47" s="145">
        <f t="shared" si="1"/>
        <v>-68121</v>
      </c>
      <c r="L47" s="37"/>
      <c r="M47" s="37"/>
    </row>
    <row r="48" spans="1:13" ht="12.75">
      <c r="A48" s="28" t="s">
        <v>156</v>
      </c>
      <c r="B48" s="21" t="s">
        <v>434</v>
      </c>
      <c r="C48" s="33">
        <f>'Fin.teh.,Kulud,  Teg.ala, art.'!D408</f>
        <v>240521</v>
      </c>
      <c r="D48" s="33">
        <f>'Fin.teh.,Kulud,  Teg.ala, art.'!E408</f>
        <v>271289</v>
      </c>
      <c r="E48" s="155">
        <f>'Fin.teh.,Kulud,  Teg.ala, art.'!F408</f>
        <v>283931</v>
      </c>
      <c r="F48" s="33">
        <f>'Fin.teh.,Kulud,  Teg.ala, art.'!G408</f>
        <v>0</v>
      </c>
      <c r="G48" s="33">
        <f>'Fin.teh.,Kulud,  Teg.ala, art.'!H408</f>
        <v>284495</v>
      </c>
      <c r="H48" s="33">
        <f>'Fin.teh.,Kulud,  Teg.ala, art.'!I408</f>
        <v>0</v>
      </c>
      <c r="I48" s="33">
        <f>'Fin.teh.,Kulud,  Teg.ala, art.'!J408</f>
        <v>0</v>
      </c>
      <c r="J48" s="56">
        <f t="shared" si="2"/>
        <v>2.9687346571374698</v>
      </c>
      <c r="K48" s="145">
        <f t="shared" si="1"/>
        <v>564</v>
      </c>
      <c r="L48" s="37"/>
      <c r="M48" s="37"/>
    </row>
    <row r="49" spans="1:13" ht="12.75">
      <c r="A49" s="28" t="s">
        <v>156</v>
      </c>
      <c r="B49" s="21" t="s">
        <v>436</v>
      </c>
      <c r="C49" s="155">
        <f>'Fin.teh.,Kulud,  Teg.ala, art.'!D427</f>
        <v>549382</v>
      </c>
      <c r="D49" s="155">
        <f>'Fin.teh.,Kulud,  Teg.ala, art.'!E427</f>
        <v>544382</v>
      </c>
      <c r="E49" s="155">
        <f>'Fin.teh.,Kulud,  Teg.ala, art.'!F427</f>
        <v>549916</v>
      </c>
      <c r="F49" s="155">
        <f>'Fin.teh.,Kulud,  Teg.ala, art.'!G427</f>
        <v>0</v>
      </c>
      <c r="G49" s="155">
        <f>'Fin.teh.,Kulud,  Teg.ala, art.'!H427</f>
        <v>984775</v>
      </c>
      <c r="H49" s="155">
        <f>'Fin.teh.,Kulud,  Teg.ala, art.'!I427</f>
        <v>0</v>
      </c>
      <c r="I49" s="155">
        <f>'Fin.teh.,Kulud,  Teg.ala, art.'!J427</f>
        <v>0</v>
      </c>
      <c r="J49" s="56">
        <f t="shared" si="2"/>
        <v>10.276228657735818</v>
      </c>
      <c r="K49" s="145">
        <f t="shared" si="1"/>
        <v>434859</v>
      </c>
      <c r="L49" s="37"/>
      <c r="M49" s="37"/>
    </row>
    <row r="50" spans="1:13" ht="12.75">
      <c r="A50" s="28" t="s">
        <v>156</v>
      </c>
      <c r="B50" s="21" t="s">
        <v>437</v>
      </c>
      <c r="C50" s="155">
        <f>'Fin.teh.,Kulud,  Teg.ala, art.'!D446</f>
        <v>107107</v>
      </c>
      <c r="D50" s="155">
        <f>'Fin.teh.,Kulud,  Teg.ala, art.'!E446</f>
        <v>107107</v>
      </c>
      <c r="E50" s="155">
        <f>'Fin.teh.,Kulud,  Teg.ala, art.'!F446</f>
        <v>107107</v>
      </c>
      <c r="F50" s="155">
        <f>'Fin.teh.,Kulud,  Teg.ala, art.'!G446</f>
        <v>0</v>
      </c>
      <c r="G50" s="155">
        <f>'Fin.teh.,Kulud,  Teg.ala, art.'!H446</f>
        <v>120635</v>
      </c>
      <c r="H50" s="155">
        <f>'Fin.teh.,Kulud,  Teg.ala, art.'!I446</f>
        <v>0</v>
      </c>
      <c r="I50" s="155">
        <f>'Fin.teh.,Kulud,  Teg.ala, art.'!J446</f>
        <v>0</v>
      </c>
      <c r="J50" s="56">
        <f t="shared" si="2"/>
        <v>1.2588386627665817</v>
      </c>
      <c r="K50" s="145">
        <f t="shared" si="1"/>
        <v>13528</v>
      </c>
      <c r="L50" s="37"/>
      <c r="M50" s="37"/>
    </row>
    <row r="51" spans="1:13" ht="12.75">
      <c r="A51" s="28" t="s">
        <v>156</v>
      </c>
      <c r="B51" s="21" t="s">
        <v>441</v>
      </c>
      <c r="C51" s="155">
        <f>'Fin.teh.,Kulud,  Teg.ala, art.'!D449</f>
        <v>243177</v>
      </c>
      <c r="D51" s="155">
        <f>'Fin.teh.,Kulud,  Teg.ala, art.'!E449</f>
        <v>293161</v>
      </c>
      <c r="E51" s="155">
        <f>'Fin.teh.,Kulud,  Teg.ala, art.'!F449</f>
        <v>293161</v>
      </c>
      <c r="F51" s="155">
        <f>'Fin.teh.,Kulud,  Teg.ala, art.'!G449</f>
        <v>0</v>
      </c>
      <c r="G51" s="155">
        <f>'Fin.teh.,Kulud,  Teg.ala, art.'!H449</f>
        <v>313859</v>
      </c>
      <c r="H51" s="155">
        <f>'Fin.teh.,Kulud,  Teg.ala, art.'!I449</f>
        <v>0</v>
      </c>
      <c r="I51" s="155">
        <f>'Fin.teh.,Kulud,  Teg.ala, art.'!J449</f>
        <v>0</v>
      </c>
      <c r="J51" s="56">
        <f t="shared" si="2"/>
        <v>3.2751510246384266</v>
      </c>
      <c r="K51" s="145">
        <f t="shared" si="1"/>
        <v>20698</v>
      </c>
      <c r="L51" s="37"/>
      <c r="M51" s="37"/>
    </row>
    <row r="52" spans="1:13" ht="12.75">
      <c r="A52" s="28" t="s">
        <v>156</v>
      </c>
      <c r="B52" s="21" t="s">
        <v>435</v>
      </c>
      <c r="C52" s="155">
        <f>'Fin.teh.,Kulud,  Teg.ala, art.'!D452</f>
        <v>73904</v>
      </c>
      <c r="D52" s="155">
        <f>'Fin.teh.,Kulud,  Teg.ala, art.'!E452</f>
        <v>69000</v>
      </c>
      <c r="E52" s="155">
        <f>'Fin.teh.,Kulud,  Teg.ala, art.'!F452</f>
        <v>69000</v>
      </c>
      <c r="F52" s="155">
        <f>'Fin.teh.,Kulud,  Teg.ala, art.'!G452</f>
        <v>0</v>
      </c>
      <c r="G52" s="155">
        <f>'Fin.teh.,Kulud,  Teg.ala, art.'!H452</f>
        <v>69000</v>
      </c>
      <c r="H52" s="155">
        <f>'Fin.teh.,Kulud,  Teg.ala, art.'!I452</f>
        <v>0</v>
      </c>
      <c r="I52" s="155">
        <f>'Fin.teh.,Kulud,  Teg.ala, art.'!J452</f>
        <v>0</v>
      </c>
      <c r="J52" s="56">
        <f t="shared" si="2"/>
        <v>0.7200221140704948</v>
      </c>
      <c r="K52" s="145">
        <f t="shared" si="1"/>
        <v>0</v>
      </c>
      <c r="L52" s="37"/>
      <c r="M52" s="37"/>
    </row>
    <row r="53" spans="1:13" ht="12.75">
      <c r="A53" s="28" t="s">
        <v>433</v>
      </c>
      <c r="B53" s="21" t="s">
        <v>439</v>
      </c>
      <c r="C53" s="155">
        <f>'Fin.teh.,Kulud,  Teg.ala, art.'!D454</f>
        <v>71215</v>
      </c>
      <c r="D53" s="155">
        <f>'Fin.teh.,Kulud,  Teg.ala, art.'!E454</f>
        <v>84595</v>
      </c>
      <c r="E53" s="155">
        <f>'Fin.teh.,Kulud,  Teg.ala, art.'!F454</f>
        <v>84595</v>
      </c>
      <c r="F53" s="155">
        <f>'Fin.teh.,Kulud,  Teg.ala, art.'!G454</f>
        <v>0</v>
      </c>
      <c r="G53" s="155">
        <f>'Fin.teh.,Kulud,  Teg.ala, art.'!H454</f>
        <v>76226</v>
      </c>
      <c r="H53" s="155">
        <f>'Fin.teh.,Kulud,  Teg.ala, art.'!I454</f>
        <v>0</v>
      </c>
      <c r="I53" s="155">
        <f>'Fin.teh.,Kulud,  Teg.ala, art.'!J454</f>
        <v>0</v>
      </c>
      <c r="J53" s="56">
        <f t="shared" si="2"/>
        <v>0.7954261690889497</v>
      </c>
      <c r="K53" s="145">
        <f t="shared" si="1"/>
        <v>-8369</v>
      </c>
      <c r="L53" s="37"/>
      <c r="M53" s="37"/>
    </row>
    <row r="54" spans="1:13" ht="12.75">
      <c r="A54" s="28" t="s">
        <v>273</v>
      </c>
      <c r="B54" s="21" t="s">
        <v>442</v>
      </c>
      <c r="C54" s="33">
        <f>'Fin.teh.,Kulud,  Teg.ala, art.'!D457</f>
        <v>319332</v>
      </c>
      <c r="D54" s="33">
        <f>'Fin.teh.,Kulud,  Teg.ala, art.'!E457</f>
        <v>280227</v>
      </c>
      <c r="E54" s="33">
        <f>'Fin.teh.,Kulud,  Teg.ala, art.'!F457</f>
        <v>423494</v>
      </c>
      <c r="F54" s="33">
        <f>'Fin.teh.,Kulud,  Teg.ala, art.'!G457</f>
        <v>0</v>
      </c>
      <c r="G54" s="33">
        <f>'Fin.teh.,Kulud,  Teg.ala, art.'!H457</f>
        <v>341755</v>
      </c>
      <c r="H54" s="33">
        <f>'Fin.teh.,Kulud,  Teg.ala, art.'!I457</f>
        <v>0</v>
      </c>
      <c r="I54" s="33">
        <f>'Fin.teh.,Kulud,  Teg.ala, art.'!J457</f>
        <v>0</v>
      </c>
      <c r="J54" s="56">
        <f t="shared" si="2"/>
        <v>3.5662486607849555</v>
      </c>
      <c r="K54" s="145">
        <f t="shared" si="1"/>
        <v>-81739</v>
      </c>
      <c r="L54" s="37"/>
      <c r="M54" s="37"/>
    </row>
    <row r="55" spans="1:13" ht="12.75">
      <c r="A55" s="28" t="s">
        <v>273</v>
      </c>
      <c r="B55" s="21" t="s">
        <v>443</v>
      </c>
      <c r="C55" s="33">
        <f>'Fin.teh.,Kulud,  Teg.ala, art.'!D476</f>
        <v>30956</v>
      </c>
      <c r="D55" s="33">
        <f>'Fin.teh.,Kulud,  Teg.ala, art.'!E476</f>
        <v>34800</v>
      </c>
      <c r="E55" s="33">
        <f>'Fin.teh.,Kulud,  Teg.ala, art.'!F476</f>
        <v>34800</v>
      </c>
      <c r="F55" s="33">
        <f>'Fin.teh.,Kulud,  Teg.ala, art.'!G476</f>
        <v>0</v>
      </c>
      <c r="G55" s="33">
        <f>'Fin.teh.,Kulud,  Teg.ala, art.'!H476</f>
        <v>34800</v>
      </c>
      <c r="H55" s="33">
        <f>'Fin.teh.,Kulud,  Teg.ala, art.'!I476</f>
        <v>0</v>
      </c>
      <c r="I55" s="33">
        <f>'Fin.teh.,Kulud,  Teg.ala, art.'!J476</f>
        <v>0</v>
      </c>
      <c r="J55" s="56">
        <f t="shared" si="2"/>
        <v>0.36314158796598867</v>
      </c>
      <c r="K55" s="145">
        <f t="shared" si="1"/>
        <v>0</v>
      </c>
      <c r="L55" s="37"/>
      <c r="M55" s="37"/>
    </row>
    <row r="56" spans="1:13" ht="12.75">
      <c r="A56" s="28" t="s">
        <v>320</v>
      </c>
      <c r="B56" s="34" t="s">
        <v>322</v>
      </c>
      <c r="C56" s="33">
        <f>'Fin.teh.,Kulud,  Teg.ala, art.'!D478</f>
        <v>7276</v>
      </c>
      <c r="D56" s="33">
        <f>'Fin.teh.,Kulud,  Teg.ala, art.'!E478</f>
        <v>7400</v>
      </c>
      <c r="E56" s="155">
        <f>'Fin.teh.,Kulud,  Teg.ala, art.'!F478</f>
        <v>7400</v>
      </c>
      <c r="F56" s="33">
        <f>'Fin.teh.,Kulud,  Teg.ala, art.'!G478</f>
        <v>0</v>
      </c>
      <c r="G56" s="33">
        <f>'Fin.teh.,Kulud,  Teg.ala, art.'!H478</f>
        <v>7400</v>
      </c>
      <c r="H56" s="33">
        <f>'Fin.teh.,Kulud,  Teg.ala, art.'!I478</f>
        <v>0</v>
      </c>
      <c r="I56" s="33">
        <f>'Fin.teh.,Kulud,  Teg.ala, art.'!J478</f>
        <v>0</v>
      </c>
      <c r="J56" s="56">
        <f t="shared" si="2"/>
        <v>0.07721976295828495</v>
      </c>
      <c r="K56" s="145">
        <f t="shared" si="1"/>
        <v>0</v>
      </c>
      <c r="L56" s="37"/>
      <c r="M56" s="37"/>
    </row>
    <row r="57" spans="1:13" ht="12.75">
      <c r="A57" s="28" t="s">
        <v>438</v>
      </c>
      <c r="B57" s="34" t="s">
        <v>480</v>
      </c>
      <c r="C57" s="33">
        <f>'Fin.teh.,Kulud,  Teg.ala, art.'!D480</f>
        <v>0</v>
      </c>
      <c r="D57" s="33">
        <f>'Fin.teh.,Kulud,  Teg.ala, art.'!E480</f>
        <v>500</v>
      </c>
      <c r="E57" s="33">
        <f>'Fin.teh.,Kulud,  Teg.ala, art.'!F480</f>
        <v>500</v>
      </c>
      <c r="F57" s="33">
        <f>'Fin.teh.,Kulud,  Teg.ala, art.'!G480</f>
        <v>0</v>
      </c>
      <c r="G57" s="33">
        <f>'Fin.teh.,Kulud,  Teg.ala, art.'!H480</f>
        <v>500</v>
      </c>
      <c r="H57" s="33">
        <f>'Fin.teh.,Kulud,  Teg.ala, art.'!I480</f>
        <v>0</v>
      </c>
      <c r="I57" s="33">
        <f>'Fin.teh.,Kulud,  Teg.ala, art.'!J480</f>
        <v>0</v>
      </c>
      <c r="J57" s="56">
        <f t="shared" si="2"/>
        <v>0.0052175515512354696</v>
      </c>
      <c r="K57" s="145">
        <f t="shared" si="1"/>
        <v>0</v>
      </c>
      <c r="L57" s="37"/>
      <c r="M57" s="37"/>
    </row>
    <row r="58" spans="1:13" ht="12.75">
      <c r="A58" s="28" t="s">
        <v>353</v>
      </c>
      <c r="B58" s="34" t="s">
        <v>458</v>
      </c>
      <c r="C58" s="33">
        <f>'Fin.teh.,Kulud,  Teg.ala, art.'!D482</f>
        <v>135182</v>
      </c>
      <c r="D58" s="33">
        <f>'Fin.teh.,Kulud,  Teg.ala, art.'!E482</f>
        <v>126164</v>
      </c>
      <c r="E58" s="33">
        <f>'Fin.teh.,Kulud,  Teg.ala, art.'!F482</f>
        <v>130584</v>
      </c>
      <c r="F58" s="33">
        <f>'Fin.teh.,Kulud,  Teg.ala, art.'!G482</f>
        <v>0</v>
      </c>
      <c r="G58" s="33">
        <f>'Fin.teh.,Kulud,  Teg.ala, art.'!H482</f>
        <v>312155</v>
      </c>
      <c r="H58" s="33">
        <f>'Fin.teh.,Kulud,  Teg.ala, art.'!I482</f>
        <v>0</v>
      </c>
      <c r="I58" s="33">
        <f>'Fin.teh.,Kulud,  Teg.ala, art.'!J482</f>
        <v>0</v>
      </c>
      <c r="J58" s="56">
        <f t="shared" si="2"/>
        <v>3.257369608951816</v>
      </c>
      <c r="K58" s="145">
        <f t="shared" si="1"/>
        <v>181571</v>
      </c>
      <c r="L58" s="37"/>
      <c r="M58" s="37"/>
    </row>
    <row r="59" spans="1:13" ht="12.75">
      <c r="A59" s="28" t="s">
        <v>353</v>
      </c>
      <c r="B59" s="34" t="s">
        <v>457</v>
      </c>
      <c r="C59" s="33">
        <f>'Fin.teh.,Kulud,  Teg.ala, art.'!D501</f>
        <v>35302</v>
      </c>
      <c r="D59" s="33">
        <f>'Fin.teh.,Kulud,  Teg.ala, art.'!E501</f>
        <v>133229</v>
      </c>
      <c r="E59" s="33">
        <f>'Fin.teh.,Kulud,  Teg.ala, art.'!F501</f>
        <v>5000</v>
      </c>
      <c r="F59" s="33">
        <f>'Fin.teh.,Kulud,  Teg.ala, art.'!G501</f>
        <v>0</v>
      </c>
      <c r="G59" s="33">
        <f>'Fin.teh.,Kulud,  Teg.ala, art.'!H501</f>
        <v>0</v>
      </c>
      <c r="H59" s="33">
        <f>'Fin.teh.,Kulud,  Teg.ala, art.'!I501</f>
        <v>0</v>
      </c>
      <c r="I59" s="33">
        <f>'Fin.teh.,Kulud,  Teg.ala, art.'!J501</f>
        <v>0</v>
      </c>
      <c r="J59" s="56">
        <f t="shared" si="2"/>
        <v>0</v>
      </c>
      <c r="K59" s="145">
        <f t="shared" si="1"/>
        <v>-5000</v>
      </c>
      <c r="L59" s="37"/>
      <c r="M59" s="37"/>
    </row>
    <row r="60" spans="1:13" ht="12.75">
      <c r="A60" s="28" t="s">
        <v>353</v>
      </c>
      <c r="B60" s="34" t="s">
        <v>488</v>
      </c>
      <c r="C60" s="33">
        <f>'Fin.teh.,Kulud,  Teg.ala, art.'!D504</f>
        <v>34990</v>
      </c>
      <c r="D60" s="33">
        <f>'Fin.teh.,Kulud,  Teg.ala, art.'!E504</f>
        <v>60000</v>
      </c>
      <c r="E60" s="33">
        <f>'Fin.teh.,Kulud,  Teg.ala, art.'!F504</f>
        <v>60000</v>
      </c>
      <c r="F60" s="33">
        <f>'Fin.teh.,Kulud,  Teg.ala, art.'!G504</f>
        <v>0</v>
      </c>
      <c r="G60" s="33">
        <f>'Fin.teh.,Kulud,  Teg.ala, art.'!H504</f>
        <v>60000</v>
      </c>
      <c r="H60" s="33">
        <f>'Fin.teh.,Kulud,  Teg.ala, art.'!I504</f>
        <v>0</v>
      </c>
      <c r="I60" s="33">
        <f>'Fin.teh.,Kulud,  Teg.ala, art.'!J504</f>
        <v>0</v>
      </c>
      <c r="J60" s="56">
        <f t="shared" si="2"/>
        <v>0.6261061861482563</v>
      </c>
      <c r="K60" s="145">
        <f t="shared" si="1"/>
        <v>0</v>
      </c>
      <c r="L60" s="37"/>
      <c r="M60" s="37"/>
    </row>
    <row r="61" spans="1:13" ht="12.75">
      <c r="A61" s="28" t="s">
        <v>157</v>
      </c>
      <c r="B61" s="21" t="s">
        <v>267</v>
      </c>
      <c r="C61" s="33">
        <f>'Fin.teh.,Kulud,  Teg.ala, art.'!D506</f>
        <v>62095</v>
      </c>
      <c r="D61" s="33">
        <f>'Fin.teh.,Kulud,  Teg.ala, art.'!E506</f>
        <v>60000</v>
      </c>
      <c r="E61" s="155">
        <f>'Fin.teh.,Kulud,  Teg.ala, art.'!F506</f>
        <v>60000</v>
      </c>
      <c r="F61" s="33">
        <f>'Fin.teh.,Kulud,  Teg.ala, art.'!G506</f>
        <v>0</v>
      </c>
      <c r="G61" s="33">
        <f>'Fin.teh.,Kulud,  Teg.ala, art.'!H506</f>
        <v>15000</v>
      </c>
      <c r="H61" s="33">
        <f>'Fin.teh.,Kulud,  Teg.ala, art.'!I506</f>
        <v>0</v>
      </c>
      <c r="I61" s="33">
        <f>'Fin.teh.,Kulud,  Teg.ala, art.'!J506</f>
        <v>0</v>
      </c>
      <c r="J61" s="56">
        <f t="shared" si="2"/>
        <v>0.15652654653706408</v>
      </c>
      <c r="K61" s="145">
        <f t="shared" si="1"/>
        <v>-45000</v>
      </c>
      <c r="L61" s="37"/>
      <c r="M61" s="37"/>
    </row>
    <row r="62" spans="1:13" ht="12.75">
      <c r="A62" s="28" t="s">
        <v>270</v>
      </c>
      <c r="B62" s="21" t="s">
        <v>461</v>
      </c>
      <c r="C62" s="33">
        <f>'Fin.teh.,Kulud,  Teg.ala, art.'!D514</f>
        <v>49828</v>
      </c>
      <c r="D62" s="33">
        <f>'Fin.teh.,Kulud,  Teg.ala, art.'!E514</f>
        <v>58583</v>
      </c>
      <c r="E62" s="155">
        <f>'Fin.teh.,Kulud,  Teg.ala, art.'!F514</f>
        <v>58583</v>
      </c>
      <c r="F62" s="33">
        <f>'Fin.teh.,Kulud,  Teg.ala, art.'!G514</f>
        <v>0</v>
      </c>
      <c r="G62" s="33">
        <f>'Fin.teh.,Kulud,  Teg.ala, art.'!H514</f>
        <v>58583</v>
      </c>
      <c r="H62" s="33">
        <f>'Fin.teh.,Kulud,  Teg.ala, art.'!I514</f>
        <v>0</v>
      </c>
      <c r="I62" s="33">
        <f>'Fin.teh.,Kulud,  Teg.ala, art.'!J514</f>
        <v>0</v>
      </c>
      <c r="J62" s="56">
        <f t="shared" si="2"/>
        <v>0.611319645052055</v>
      </c>
      <c r="K62" s="145">
        <f t="shared" si="1"/>
        <v>0</v>
      </c>
      <c r="L62" s="37"/>
      <c r="M62" s="37"/>
    </row>
    <row r="63" spans="1:13" ht="12.75">
      <c r="A63" s="28" t="s">
        <v>270</v>
      </c>
      <c r="B63" s="21" t="s">
        <v>462</v>
      </c>
      <c r="C63" s="33">
        <f>'Fin.teh.,Kulud,  Teg.ala, art.'!D521</f>
        <v>28084</v>
      </c>
      <c r="D63" s="33">
        <f>'Fin.teh.,Kulud,  Teg.ala, art.'!E521</f>
        <v>31552</v>
      </c>
      <c r="E63" s="33">
        <f>'Fin.teh.,Kulud,  Teg.ala, art.'!F521</f>
        <v>31552</v>
      </c>
      <c r="F63" s="33">
        <f>'Fin.teh.,Kulud,  Teg.ala, art.'!G521</f>
        <v>0</v>
      </c>
      <c r="G63" s="33">
        <f>'Fin.teh.,Kulud,  Teg.ala, art.'!H521</f>
        <v>32070</v>
      </c>
      <c r="H63" s="33">
        <f>'Fin.teh.,Kulud,  Teg.ala, art.'!I521</f>
        <v>0</v>
      </c>
      <c r="I63" s="33">
        <f>'Fin.teh.,Kulud,  Teg.ala, art.'!J521</f>
        <v>0</v>
      </c>
      <c r="J63" s="56">
        <f t="shared" si="2"/>
        <v>0.33465375649624296</v>
      </c>
      <c r="K63" s="145">
        <f t="shared" si="1"/>
        <v>518</v>
      </c>
      <c r="L63" s="37"/>
      <c r="M63" s="37"/>
    </row>
    <row r="64" spans="1:13" ht="12.75">
      <c r="A64" s="28" t="s">
        <v>270</v>
      </c>
      <c r="B64" s="21" t="s">
        <v>463</v>
      </c>
      <c r="C64" s="33">
        <f>'Fin.teh.,Kulud,  Teg.ala, art.'!D528</f>
        <v>22251</v>
      </c>
      <c r="D64" s="33">
        <f>'Fin.teh.,Kulud,  Teg.ala, art.'!E528</f>
        <v>24303</v>
      </c>
      <c r="E64" s="33">
        <f>'Fin.teh.,Kulud,  Teg.ala, art.'!F528</f>
        <v>24303</v>
      </c>
      <c r="F64" s="33">
        <f>'Fin.teh.,Kulud,  Teg.ala, art.'!G528</f>
        <v>0</v>
      </c>
      <c r="G64" s="33">
        <f>'Fin.teh.,Kulud,  Teg.ala, art.'!H528</f>
        <v>26512</v>
      </c>
      <c r="H64" s="33">
        <f>'Fin.teh.,Kulud,  Teg.ala, art.'!I528</f>
        <v>0</v>
      </c>
      <c r="I64" s="33">
        <f>'Fin.teh.,Kulud,  Teg.ala, art.'!J528</f>
        <v>0</v>
      </c>
      <c r="J64" s="56">
        <f t="shared" si="2"/>
        <v>0.27665545345270953</v>
      </c>
      <c r="K64" s="145">
        <f t="shared" si="1"/>
        <v>2209</v>
      </c>
      <c r="L64" s="37"/>
      <c r="M64" s="37"/>
    </row>
    <row r="65" spans="1:13" ht="12.75">
      <c r="A65" s="28" t="s">
        <v>270</v>
      </c>
      <c r="B65" s="21" t="s">
        <v>464</v>
      </c>
      <c r="C65" s="33">
        <f>'Fin.teh.,Kulud,  Teg.ala, art.'!D535</f>
        <v>42055</v>
      </c>
      <c r="D65" s="33">
        <f>'Fin.teh.,Kulud,  Teg.ala, art.'!E535</f>
        <v>48904</v>
      </c>
      <c r="E65" s="33">
        <f>'Fin.teh.,Kulud,  Teg.ala, art.'!F535</f>
        <v>48904</v>
      </c>
      <c r="F65" s="33">
        <f>'Fin.teh.,Kulud,  Teg.ala, art.'!G535</f>
        <v>0</v>
      </c>
      <c r="G65" s="33">
        <f>'Fin.teh.,Kulud,  Teg.ala, art.'!H535</f>
        <v>51109</v>
      </c>
      <c r="H65" s="33">
        <f>'Fin.teh.,Kulud,  Teg.ala, art.'!I535</f>
        <v>0</v>
      </c>
      <c r="I65" s="33">
        <f>'Fin.teh.,Kulud,  Teg.ala, art.'!J535</f>
        <v>0</v>
      </c>
      <c r="J65" s="56">
        <f t="shared" si="2"/>
        <v>0.5333276844641872</v>
      </c>
      <c r="K65" s="145">
        <f t="shared" si="1"/>
        <v>2205</v>
      </c>
      <c r="L65" s="37"/>
      <c r="M65" s="37"/>
    </row>
    <row r="66" spans="1:13" ht="12.75">
      <c r="A66" s="28" t="s">
        <v>168</v>
      </c>
      <c r="B66" s="21" t="s">
        <v>420</v>
      </c>
      <c r="C66" s="33">
        <f>'Fin.teh.,Kulud,  Teg.ala, art.'!D542</f>
        <v>0</v>
      </c>
      <c r="D66" s="33">
        <f>'Fin.teh.,Kulud,  Teg.ala, art.'!E542</f>
        <v>50000</v>
      </c>
      <c r="E66" s="155">
        <f>'Fin.teh.,Kulud,  Teg.ala, art.'!F542</f>
        <v>27141</v>
      </c>
      <c r="F66" s="33">
        <f>'Fin.teh.,Kulud,  Teg.ala, art.'!G542</f>
        <v>0</v>
      </c>
      <c r="G66" s="33">
        <f>'Fin.teh.,Kulud,  Teg.ala, art.'!H542</f>
        <v>12100</v>
      </c>
      <c r="H66" s="33">
        <f>'Fin.teh.,Kulud,  Teg.ala, art.'!I542</f>
        <v>0</v>
      </c>
      <c r="I66" s="33">
        <f>'Fin.teh.,Kulud,  Teg.ala, art.'!J542</f>
        <v>0</v>
      </c>
      <c r="J66" s="56">
        <f t="shared" si="2"/>
        <v>0.12626474753989836</v>
      </c>
      <c r="K66" s="145">
        <f t="shared" si="1"/>
        <v>-15041</v>
      </c>
      <c r="L66" s="37"/>
      <c r="M66" s="37"/>
    </row>
    <row r="67" spans="1:13" ht="12.75">
      <c r="A67" s="31">
        <v>10121</v>
      </c>
      <c r="B67" s="21" t="s">
        <v>29</v>
      </c>
      <c r="C67" s="33">
        <f>'Fin.teh.,Kulud,  Teg.ala, art.'!D551</f>
        <v>25900</v>
      </c>
      <c r="D67" s="33">
        <f>'Fin.teh.,Kulud,  Teg.ala, art.'!E551</f>
        <v>24300</v>
      </c>
      <c r="E67" s="155">
        <f>'Fin.teh.,Kulud,  Teg.ala, art.'!F551</f>
        <v>24300</v>
      </c>
      <c r="F67" s="33">
        <f>'Fin.teh.,Kulud,  Teg.ala, art.'!G551</f>
        <v>0</v>
      </c>
      <c r="G67" s="33">
        <f>'Fin.teh.,Kulud,  Teg.ala, art.'!H551</f>
        <v>81668</v>
      </c>
      <c r="H67" s="33">
        <f>'Fin.teh.,Kulud,  Teg.ala, art.'!I551</f>
        <v>0</v>
      </c>
      <c r="I67" s="33">
        <f>'Fin.teh.,Kulud,  Teg.ala, art.'!J551</f>
        <v>0</v>
      </c>
      <c r="J67" s="56">
        <f t="shared" si="2"/>
        <v>0.8522140001725966</v>
      </c>
      <c r="K67" s="145">
        <f t="shared" si="1"/>
        <v>57368</v>
      </c>
      <c r="L67" s="37"/>
      <c r="M67" s="37"/>
    </row>
    <row r="68" spans="1:13" ht="12.75">
      <c r="A68" s="31">
        <v>10200</v>
      </c>
      <c r="B68" s="21" t="s">
        <v>419</v>
      </c>
      <c r="C68" s="33">
        <f>'Fin.teh.,Kulud,  Teg.ala, art.'!D560</f>
        <v>283399</v>
      </c>
      <c r="D68" s="33">
        <f>'Fin.teh.,Kulud,  Teg.ala, art.'!E560</f>
        <v>546687</v>
      </c>
      <c r="E68" s="155">
        <f>'Fin.teh.,Kulud,  Teg.ala, art.'!F560</f>
        <v>570085</v>
      </c>
      <c r="F68" s="33">
        <f>'Fin.teh.,Kulud,  Teg.ala, art.'!G560</f>
        <v>0</v>
      </c>
      <c r="G68" s="33">
        <f>'Fin.teh.,Kulud,  Teg.ala, art.'!H560</f>
        <v>1262160</v>
      </c>
      <c r="H68" s="33">
        <f>'Fin.teh.,Kulud,  Teg.ala, art.'!I560</f>
        <v>0</v>
      </c>
      <c r="I68" s="33">
        <f>'Fin.teh.,Kulud,  Teg.ala, art.'!J560</f>
        <v>0</v>
      </c>
      <c r="J68" s="56">
        <f t="shared" si="2"/>
        <v>13.170769731814719</v>
      </c>
      <c r="K68" s="145">
        <f t="shared" si="1"/>
        <v>692075</v>
      </c>
      <c r="L68" s="37"/>
      <c r="M68" s="37"/>
    </row>
    <row r="69" spans="1:13" ht="12.75">
      <c r="A69" s="31">
        <v>10200</v>
      </c>
      <c r="B69" s="21" t="s">
        <v>496</v>
      </c>
      <c r="C69" s="33">
        <f>'Fin.teh.,Kulud,  Teg.ala, art.'!D577</f>
        <v>10848</v>
      </c>
      <c r="D69" s="33">
        <f>'Fin.teh.,Kulud,  Teg.ala, art.'!E577</f>
        <v>2958</v>
      </c>
      <c r="E69" s="33">
        <f>'Fin.teh.,Kulud,  Teg.ala, art.'!F577</f>
        <v>15026</v>
      </c>
      <c r="F69" s="33">
        <f>'Fin.teh.,Kulud,  Teg.ala, art.'!G577</f>
        <v>0</v>
      </c>
      <c r="G69" s="33">
        <f>'Fin.teh.,Kulud,  Teg.ala, art.'!H577</f>
        <v>0</v>
      </c>
      <c r="H69" s="33">
        <f>'Fin.teh.,Kulud,  Teg.ala, art.'!I577</f>
        <v>0</v>
      </c>
      <c r="I69" s="33">
        <f>'Fin.teh.,Kulud,  Teg.ala, art.'!J577</f>
        <v>0</v>
      </c>
      <c r="J69" s="56">
        <f>G69/G$80*100</f>
        <v>0</v>
      </c>
      <c r="K69" s="145">
        <f t="shared" si="1"/>
        <v>-15026</v>
      </c>
      <c r="L69" s="37"/>
      <c r="M69" s="37"/>
    </row>
    <row r="70" spans="1:13" ht="12.75">
      <c r="A70" s="31">
        <v>10201</v>
      </c>
      <c r="B70" s="21" t="s">
        <v>30</v>
      </c>
      <c r="C70" s="33">
        <f>'Fin.teh.,Kulud,  Teg.ala, art.'!D584</f>
        <v>23370</v>
      </c>
      <c r="D70" s="33">
        <f>'Fin.teh.,Kulud,  Teg.ala, art.'!E584</f>
        <v>29610</v>
      </c>
      <c r="E70" s="155">
        <f>'Fin.teh.,Kulud,  Teg.ala, art.'!F584</f>
        <v>29610</v>
      </c>
      <c r="F70" s="33">
        <f>'Fin.teh.,Kulud,  Teg.ala, art.'!G584</f>
        <v>0</v>
      </c>
      <c r="G70" s="33">
        <f>'Fin.teh.,Kulud,  Teg.ala, art.'!H584</f>
        <v>78500</v>
      </c>
      <c r="H70" s="33">
        <f>'Fin.teh.,Kulud,  Teg.ala, art.'!I584</f>
        <v>0</v>
      </c>
      <c r="I70" s="33">
        <f>'Fin.teh.,Kulud,  Teg.ala, art.'!J584</f>
        <v>0</v>
      </c>
      <c r="J70" s="56">
        <f aca="true" t="shared" si="3" ref="J70:J79">G70/G$80*100</f>
        <v>0.8191555935439687</v>
      </c>
      <c r="K70" s="145">
        <f aca="true" t="shared" si="4" ref="K70:K79">G70-E70</f>
        <v>48890</v>
      </c>
      <c r="L70" s="37"/>
      <c r="M70" s="37"/>
    </row>
    <row r="71" spans="1:13" ht="12.75">
      <c r="A71" s="31">
        <v>10400</v>
      </c>
      <c r="B71" s="94" t="s">
        <v>482</v>
      </c>
      <c r="C71" s="33">
        <f>'Fin.teh.,Kulud,  Teg.ala, art.'!D590</f>
        <v>0</v>
      </c>
      <c r="D71" s="33">
        <f>'Fin.teh.,Kulud,  Teg.ala, art.'!E590</f>
        <v>0</v>
      </c>
      <c r="E71" s="33">
        <f>'Fin.teh.,Kulud,  Teg.ala, art.'!F590</f>
        <v>54213</v>
      </c>
      <c r="F71" s="33">
        <f>'Fin.teh.,Kulud,  Teg.ala, art.'!G590</f>
        <v>0</v>
      </c>
      <c r="G71" s="33">
        <f>'Fin.teh.,Kulud,  Teg.ala, art.'!H590</f>
        <v>54213</v>
      </c>
      <c r="H71" s="33">
        <f>'Fin.teh.,Kulud,  Teg.ala, art.'!I590</f>
        <v>0</v>
      </c>
      <c r="I71" s="33">
        <f>'Fin.teh.,Kulud,  Teg.ala, art.'!J590</f>
        <v>0</v>
      </c>
      <c r="J71" s="56">
        <f t="shared" si="3"/>
        <v>0.565718244494257</v>
      </c>
      <c r="K71" s="145">
        <f t="shared" si="4"/>
        <v>0</v>
      </c>
      <c r="L71" s="37"/>
      <c r="M71" s="37"/>
    </row>
    <row r="72" spans="1:13" ht="12.75">
      <c r="A72" s="31">
        <v>10402</v>
      </c>
      <c r="B72" s="21" t="s">
        <v>31</v>
      </c>
      <c r="C72" s="33">
        <f>'Fin.teh.,Kulud,  Teg.ala, art.'!D593</f>
        <v>81367</v>
      </c>
      <c r="D72" s="33">
        <f>'Fin.teh.,Kulud,  Teg.ala, art.'!E593</f>
        <v>100808</v>
      </c>
      <c r="E72" s="155">
        <f>'Fin.teh.,Kulud,  Teg.ala, art.'!F593</f>
        <v>53267</v>
      </c>
      <c r="F72" s="33">
        <f>'Fin.teh.,Kulud,  Teg.ala, art.'!G593</f>
        <v>0</v>
      </c>
      <c r="G72" s="33">
        <f>'Fin.teh.,Kulud,  Teg.ala, art.'!H593</f>
        <v>77780</v>
      </c>
      <c r="H72" s="33">
        <f>'Fin.teh.,Kulud,  Teg.ala, art.'!I593</f>
        <v>0</v>
      </c>
      <c r="I72" s="33">
        <f>'Fin.teh.,Kulud,  Teg.ala, art.'!J593</f>
        <v>0</v>
      </c>
      <c r="J72" s="56">
        <f t="shared" si="3"/>
        <v>0.8116423193101897</v>
      </c>
      <c r="K72" s="145">
        <f t="shared" si="4"/>
        <v>24513</v>
      </c>
      <c r="L72" s="37"/>
      <c r="M72" s="37"/>
    </row>
    <row r="73" spans="1:13" ht="12.75">
      <c r="A73" s="31">
        <v>10700</v>
      </c>
      <c r="B73" s="21" t="s">
        <v>497</v>
      </c>
      <c r="C73" s="33">
        <f>'Fin.teh.,Kulud,  Teg.ala, art.'!D604</f>
        <v>27664</v>
      </c>
      <c r="D73" s="33">
        <f>'Fin.teh.,Kulud,  Teg.ala, art.'!E604</f>
        <v>20979</v>
      </c>
      <c r="E73" s="33">
        <f>'Fin.teh.,Kulud,  Teg.ala, art.'!F604</f>
        <v>26979</v>
      </c>
      <c r="F73" s="33">
        <f>'Fin.teh.,Kulud,  Teg.ala, art.'!G604</f>
        <v>0</v>
      </c>
      <c r="G73" s="33">
        <f>'Fin.teh.,Kulud,  Teg.ala, art.'!H604</f>
        <v>21000</v>
      </c>
      <c r="H73" s="33">
        <f>'Fin.teh.,Kulud,  Teg.ala, art.'!I604</f>
        <v>0</v>
      </c>
      <c r="I73" s="33">
        <f>'Fin.teh.,Kulud,  Teg.ala, art.'!J604</f>
        <v>0</v>
      </c>
      <c r="J73" s="56">
        <f t="shared" si="3"/>
        <v>0.21913716515188972</v>
      </c>
      <c r="K73" s="145">
        <f t="shared" si="4"/>
        <v>-5979</v>
      </c>
      <c r="L73" s="37"/>
      <c r="M73" s="37"/>
    </row>
    <row r="74" spans="1:13" ht="12.75">
      <c r="A74" s="31">
        <v>10701</v>
      </c>
      <c r="B74" s="21" t="s">
        <v>32</v>
      </c>
      <c r="C74" s="33">
        <f>'Fin.teh.,Kulud,  Teg.ala, art.'!D617</f>
        <v>91740</v>
      </c>
      <c r="D74" s="33">
        <f>'Fin.teh.,Kulud,  Teg.ala, art.'!E617</f>
        <v>83887</v>
      </c>
      <c r="E74" s="155">
        <f>'Fin.teh.,Kulud,  Teg.ala, art.'!F617</f>
        <v>83887</v>
      </c>
      <c r="F74" s="33">
        <f>'Fin.teh.,Kulud,  Teg.ala, art.'!G617</f>
        <v>0</v>
      </c>
      <c r="G74" s="33">
        <f>'Fin.teh.,Kulud,  Teg.ala, art.'!H617</f>
        <v>83887</v>
      </c>
      <c r="H74" s="33">
        <f>'Fin.teh.,Kulud,  Teg.ala, art.'!I617</f>
        <v>0</v>
      </c>
      <c r="I74" s="33">
        <f>'Fin.teh.,Kulud,  Teg.ala, art.'!J617</f>
        <v>0</v>
      </c>
      <c r="J74" s="56">
        <f t="shared" si="3"/>
        <v>0.8753694939569796</v>
      </c>
      <c r="K74" s="145">
        <f t="shared" si="4"/>
        <v>0</v>
      </c>
      <c r="L74" s="37"/>
      <c r="M74" s="37"/>
    </row>
    <row r="75" spans="1:13" ht="12.75">
      <c r="A75" s="31">
        <v>10702</v>
      </c>
      <c r="B75" s="21" t="s">
        <v>33</v>
      </c>
      <c r="C75" s="33">
        <f>'Fin.teh.,Kulud,  Teg.ala, art.'!D626</f>
        <v>6000</v>
      </c>
      <c r="D75" s="33">
        <f>'Fin.teh.,Kulud,  Teg.ala, art.'!E626</f>
        <v>6672</v>
      </c>
      <c r="E75" s="155">
        <f>'Fin.teh.,Kulud,  Teg.ala, art.'!F626</f>
        <v>0</v>
      </c>
      <c r="F75" s="33">
        <f>'Fin.teh.,Kulud,  Teg.ala, art.'!G626</f>
        <v>0</v>
      </c>
      <c r="G75" s="33">
        <f>'Fin.teh.,Kulud,  Teg.ala, art.'!H626</f>
        <v>20700</v>
      </c>
      <c r="H75" s="33">
        <f>'Fin.teh.,Kulud,  Teg.ala, art.'!I626</f>
        <v>0</v>
      </c>
      <c r="I75" s="33">
        <f>'Fin.teh.,Kulud,  Teg.ala, art.'!J626</f>
        <v>0</v>
      </c>
      <c r="J75" s="56">
        <f t="shared" si="3"/>
        <v>0.21600663422114844</v>
      </c>
      <c r="K75" s="145">
        <f t="shared" si="4"/>
        <v>20700</v>
      </c>
      <c r="L75" s="37"/>
      <c r="M75" s="37"/>
    </row>
    <row r="76" spans="1:13" ht="12.75">
      <c r="A76" s="31">
        <v>10900</v>
      </c>
      <c r="B76" s="34" t="s">
        <v>492</v>
      </c>
      <c r="C76" s="33">
        <f>'Fin.teh.,Kulud,  Teg.ala, art.'!D640</f>
        <v>19720</v>
      </c>
      <c r="D76" s="33">
        <f>'Fin.teh.,Kulud,  Teg.ala, art.'!E640</f>
        <v>20100</v>
      </c>
      <c r="E76" s="33">
        <f>'Fin.teh.,Kulud,  Teg.ala, art.'!F640</f>
        <v>20100</v>
      </c>
      <c r="F76" s="33">
        <f>'Fin.teh.,Kulud,  Teg.ala, art.'!G640</f>
        <v>0</v>
      </c>
      <c r="G76" s="33">
        <f>'Fin.teh.,Kulud,  Teg.ala, art.'!H640</f>
        <v>44548</v>
      </c>
      <c r="H76" s="33">
        <f>'Fin.teh.,Kulud,  Teg.ala, art.'!I640</f>
        <v>0</v>
      </c>
      <c r="I76" s="33">
        <f>'Fin.teh.,Kulud,  Teg.ala, art.'!J640</f>
        <v>0</v>
      </c>
      <c r="J76" s="56">
        <f t="shared" si="3"/>
        <v>0.46486297300887536</v>
      </c>
      <c r="K76" s="145">
        <f t="shared" si="4"/>
        <v>24448</v>
      </c>
      <c r="L76" s="37"/>
      <c r="M76" s="37"/>
    </row>
    <row r="77" spans="1:13" ht="12.75">
      <c r="A77" s="31">
        <v>2081</v>
      </c>
      <c r="B77" s="22" t="s">
        <v>37</v>
      </c>
      <c r="C77" s="33">
        <f>'Fin.teh.,Kulud,  Teg.ala, art.'!D648</f>
        <v>245046</v>
      </c>
      <c r="D77" s="33">
        <f>'Fin.teh.,Kulud,  Teg.ala, art.'!E648</f>
        <v>718000</v>
      </c>
      <c r="E77" s="155">
        <f>'Fin.teh.,Kulud,  Teg.ala, art.'!F648</f>
        <v>718000</v>
      </c>
      <c r="F77" s="33">
        <f>'Fin.teh.,Kulud,  Teg.ala, art.'!G648</f>
        <v>0</v>
      </c>
      <c r="G77" s="33">
        <f>'Fin.teh.,Kulud,  Teg.ala, art.'!H648</f>
        <v>153000</v>
      </c>
      <c r="H77" s="33">
        <f>'Fin.teh.,Kulud,  Teg.ala, art.'!I648</f>
        <v>0</v>
      </c>
      <c r="I77" s="33">
        <f>'Fin.teh.,Kulud,  Teg.ala, art.'!J648</f>
        <v>0</v>
      </c>
      <c r="J77" s="56">
        <f t="shared" si="3"/>
        <v>1.5965707746780535</v>
      </c>
      <c r="K77" s="145">
        <f t="shared" si="4"/>
        <v>-565000</v>
      </c>
      <c r="L77" s="37"/>
      <c r="M77" s="37"/>
    </row>
    <row r="78" spans="1:13" ht="12.75">
      <c r="A78" s="31">
        <v>2082</v>
      </c>
      <c r="B78" s="22" t="s">
        <v>490</v>
      </c>
      <c r="C78" s="33">
        <f>'Fin.teh.,Kulud,  Teg.ala, art.'!D647</f>
        <v>1800</v>
      </c>
      <c r="D78" s="33">
        <f>'Fin.teh.,Kulud,  Teg.ala, art.'!E647</f>
        <v>2500</v>
      </c>
      <c r="E78" s="33">
        <f>'Fin.teh.,Kulud,  Teg.ala, art.'!F647</f>
        <v>2500</v>
      </c>
      <c r="F78" s="33">
        <f>'Fin.teh.,Kulud,  Teg.ala, art.'!G647</f>
        <v>0</v>
      </c>
      <c r="G78" s="33">
        <f>'Fin.teh.,Kulud,  Teg.ala, art.'!H647</f>
        <v>2532</v>
      </c>
      <c r="H78" s="33">
        <f>'Fin.teh.,Kulud,  Teg.ala, art.'!I647</f>
        <v>0</v>
      </c>
      <c r="I78" s="33">
        <f>'Fin.teh.,Kulud,  Teg.ala, art.'!J647</f>
        <v>0</v>
      </c>
      <c r="J78" s="56">
        <f t="shared" si="3"/>
        <v>0.026421681055456416</v>
      </c>
      <c r="K78" s="145">
        <f t="shared" si="4"/>
        <v>32</v>
      </c>
      <c r="L78" s="37"/>
      <c r="M78" s="37"/>
    </row>
    <row r="79" spans="1:13" ht="0.75" customHeight="1" hidden="1">
      <c r="A79" s="21"/>
      <c r="B79" s="22" t="s">
        <v>36</v>
      </c>
      <c r="C79" s="33">
        <f>'Fin.teh.,Kulud,  Teg.ala, art.'!D649</f>
        <v>0</v>
      </c>
      <c r="D79" s="33">
        <f>'Fin.teh.,Kulud,  Teg.ala, art.'!E649</f>
        <v>0</v>
      </c>
      <c r="E79" s="155">
        <v>0</v>
      </c>
      <c r="F79" s="33">
        <v>0</v>
      </c>
      <c r="G79" s="33">
        <v>0</v>
      </c>
      <c r="H79" s="33">
        <v>0</v>
      </c>
      <c r="I79" s="33">
        <v>0</v>
      </c>
      <c r="J79" s="56">
        <f t="shared" si="3"/>
        <v>0</v>
      </c>
      <c r="K79" s="145">
        <f t="shared" si="4"/>
        <v>0</v>
      </c>
      <c r="L79" s="37"/>
      <c r="M79" s="37"/>
    </row>
    <row r="80" spans="1:13" ht="12.75">
      <c r="A80" s="23"/>
      <c r="B80" s="19" t="s">
        <v>444</v>
      </c>
      <c r="C80" s="27">
        <f aca="true" t="shared" si="5" ref="C80:J80">SUM(C5:C79)</f>
        <v>7353000</v>
      </c>
      <c r="D80" s="27">
        <f t="shared" si="5"/>
        <v>8025244</v>
      </c>
      <c r="E80" s="165">
        <f t="shared" si="5"/>
        <v>8255585</v>
      </c>
      <c r="F80" s="27">
        <f t="shared" si="5"/>
        <v>0</v>
      </c>
      <c r="G80" s="27">
        <f t="shared" si="5"/>
        <v>9583039</v>
      </c>
      <c r="H80" s="27">
        <f t="shared" si="5"/>
        <v>0</v>
      </c>
      <c r="I80" s="27">
        <f t="shared" si="5"/>
        <v>0</v>
      </c>
      <c r="J80" s="73">
        <f t="shared" si="5"/>
        <v>99.99999999999999</v>
      </c>
      <c r="K80" s="26">
        <f>SUM(K5:K79)</f>
        <v>1327454</v>
      </c>
      <c r="L80" s="37"/>
      <c r="M80" s="37"/>
    </row>
    <row r="81" spans="1:10" ht="12" customHeight="1">
      <c r="A81" s="38"/>
      <c r="B81" s="39"/>
      <c r="C81" s="9"/>
      <c r="G81" s="9"/>
      <c r="H81" s="9"/>
      <c r="I81" s="9"/>
      <c r="J81" s="42"/>
    </row>
    <row r="82" spans="1:11" ht="12.75">
      <c r="A82" s="38"/>
      <c r="B82" s="62" t="s">
        <v>226</v>
      </c>
      <c r="C82" s="172">
        <f>'2019  Tulud,Fin.teh.'!C33-C80</f>
        <v>396825</v>
      </c>
      <c r="D82">
        <f>'2019  Tulud,Fin.teh.'!D33-D80</f>
        <v>0</v>
      </c>
      <c r="E82">
        <f>'2019  Tulud,Fin.teh.'!E33-E80</f>
        <v>0</v>
      </c>
      <c r="F82">
        <f>'2019  Tulud,Fin.teh.'!F33-F80</f>
        <v>0</v>
      </c>
      <c r="G82" s="172">
        <f>'2019  Tulud,Fin.teh.'!G33-G80</f>
        <v>0</v>
      </c>
      <c r="H82" s="172">
        <f>'2019  Tulud,Fin.teh.'!H33-H80</f>
        <v>0</v>
      </c>
      <c r="I82" s="172">
        <f>'2019  Tulud,Fin.teh.'!I33-I80</f>
        <v>0</v>
      </c>
      <c r="J82" s="172"/>
      <c r="K82" s="172">
        <f>'2019  Tulud,Fin.teh.'!K33-K80</f>
        <v>0</v>
      </c>
    </row>
    <row r="83" spans="1:13" ht="12.75">
      <c r="A83" s="38"/>
      <c r="B83" s="39"/>
      <c r="C83" s="182"/>
      <c r="G83" s="182"/>
      <c r="H83" s="182"/>
      <c r="I83" s="182"/>
      <c r="J83" s="181"/>
      <c r="K83" s="40"/>
      <c r="M83" s="5"/>
    </row>
    <row r="84" spans="1:11" ht="12.75">
      <c r="A84" s="62" t="s">
        <v>210</v>
      </c>
      <c r="B84" s="63" t="s">
        <v>211</v>
      </c>
      <c r="C84" s="182"/>
      <c r="D84" s="5"/>
      <c r="E84" s="5"/>
      <c r="F84" s="5"/>
      <c r="G84" s="182"/>
      <c r="H84" s="182"/>
      <c r="I84" s="182"/>
      <c r="J84" s="181"/>
      <c r="K84" s="40"/>
    </row>
    <row r="85" spans="1:11" ht="12.75">
      <c r="A85" s="57" t="s">
        <v>198</v>
      </c>
      <c r="B85" s="160" t="s">
        <v>196</v>
      </c>
      <c r="C85" s="183">
        <f aca="true" t="shared" si="6" ref="C85:J85">SUM(C5:C10)</f>
        <v>766790</v>
      </c>
      <c r="D85" s="5">
        <f t="shared" si="6"/>
        <v>902204</v>
      </c>
      <c r="E85" s="5">
        <f t="shared" si="6"/>
        <v>836733</v>
      </c>
      <c r="F85" s="5">
        <f t="shared" si="6"/>
        <v>0</v>
      </c>
      <c r="G85" s="183">
        <f t="shared" si="6"/>
        <v>871780</v>
      </c>
      <c r="H85" s="183">
        <f t="shared" si="6"/>
        <v>0</v>
      </c>
      <c r="I85" s="183">
        <f t="shared" si="6"/>
        <v>0</v>
      </c>
      <c r="J85" s="184">
        <f t="shared" si="6"/>
        <v>9.097114182672115</v>
      </c>
      <c r="K85" s="40"/>
    </row>
    <row r="86" spans="1:11" ht="12.75">
      <c r="A86" s="176" t="s">
        <v>455</v>
      </c>
      <c r="B86" s="177" t="s">
        <v>456</v>
      </c>
      <c r="C86" s="183">
        <f aca="true" t="shared" si="7" ref="C86:I86">C11</f>
        <v>3850</v>
      </c>
      <c r="D86" s="5">
        <f t="shared" si="7"/>
        <v>2000</v>
      </c>
      <c r="E86" s="5">
        <f t="shared" si="7"/>
        <v>2000</v>
      </c>
      <c r="F86" s="5">
        <f t="shared" si="7"/>
        <v>0</v>
      </c>
      <c r="G86" s="183">
        <f t="shared" si="7"/>
        <v>10000</v>
      </c>
      <c r="H86" s="183">
        <f t="shared" si="7"/>
        <v>0</v>
      </c>
      <c r="I86" s="183">
        <f t="shared" si="7"/>
        <v>0</v>
      </c>
      <c r="J86" s="184">
        <f>SUM(J11)</f>
        <v>0.1043510310247094</v>
      </c>
      <c r="K86" s="40"/>
    </row>
    <row r="87" spans="1:11" ht="12.75">
      <c r="A87" s="58" t="s">
        <v>199</v>
      </c>
      <c r="B87" s="47" t="s">
        <v>197</v>
      </c>
      <c r="C87" s="183">
        <f aca="true" t="shared" si="8" ref="C87:J87">SUM(C12:C18)</f>
        <v>1137747</v>
      </c>
      <c r="D87" s="5">
        <f t="shared" si="8"/>
        <v>1096711</v>
      </c>
      <c r="E87" s="5">
        <f t="shared" si="8"/>
        <v>1157711</v>
      </c>
      <c r="F87" s="5">
        <f t="shared" si="8"/>
        <v>0</v>
      </c>
      <c r="G87" s="183">
        <f t="shared" si="8"/>
        <v>1116100</v>
      </c>
      <c r="H87" s="183">
        <f t="shared" si="8"/>
        <v>0</v>
      </c>
      <c r="I87" s="183">
        <f t="shared" si="8"/>
        <v>0</v>
      </c>
      <c r="J87" s="184">
        <f t="shared" si="8"/>
        <v>11.646618572667812</v>
      </c>
      <c r="K87" s="40"/>
    </row>
    <row r="88" spans="1:11" ht="12.75">
      <c r="A88" s="59" t="s">
        <v>200</v>
      </c>
      <c r="B88" s="47" t="s">
        <v>201</v>
      </c>
      <c r="C88" s="183">
        <f aca="true" t="shared" si="9" ref="C88:J88">SUM(C19:C23)</f>
        <v>61830</v>
      </c>
      <c r="D88" s="5">
        <f t="shared" si="9"/>
        <v>110500</v>
      </c>
      <c r="E88" s="5">
        <f t="shared" si="9"/>
        <v>130500</v>
      </c>
      <c r="F88" s="5">
        <f t="shared" si="9"/>
        <v>0</v>
      </c>
      <c r="G88" s="183">
        <f t="shared" si="9"/>
        <v>170500</v>
      </c>
      <c r="H88" s="183">
        <f t="shared" si="9"/>
        <v>0</v>
      </c>
      <c r="I88" s="183">
        <f t="shared" si="9"/>
        <v>0</v>
      </c>
      <c r="J88" s="184">
        <f t="shared" si="9"/>
        <v>1.7791850789712953</v>
      </c>
      <c r="K88" s="40"/>
    </row>
    <row r="89" spans="1:11" ht="12.75">
      <c r="A89" s="59" t="s">
        <v>202</v>
      </c>
      <c r="B89" s="47" t="s">
        <v>203</v>
      </c>
      <c r="C89" s="183">
        <f aca="true" t="shared" si="10" ref="C89:J89">SUM(C24:C26)</f>
        <v>820485</v>
      </c>
      <c r="D89" s="5">
        <f t="shared" si="10"/>
        <v>340668</v>
      </c>
      <c r="E89" s="5">
        <f t="shared" si="10"/>
        <v>273068</v>
      </c>
      <c r="F89" s="5">
        <f t="shared" si="10"/>
        <v>0</v>
      </c>
      <c r="G89" s="183">
        <f t="shared" si="10"/>
        <v>341850</v>
      </c>
      <c r="H89" s="183">
        <f t="shared" si="10"/>
        <v>0</v>
      </c>
      <c r="I89" s="183">
        <f t="shared" si="10"/>
        <v>0</v>
      </c>
      <c r="J89" s="184">
        <f t="shared" si="10"/>
        <v>3.56723999557969</v>
      </c>
      <c r="K89" s="40"/>
    </row>
    <row r="90" spans="1:11" ht="12.75">
      <c r="A90" s="58" t="s">
        <v>337</v>
      </c>
      <c r="B90" s="65" t="s">
        <v>338</v>
      </c>
      <c r="C90" s="183">
        <f aca="true" t="shared" si="11" ref="C90:J90">C27</f>
        <v>4586</v>
      </c>
      <c r="D90" s="5">
        <f t="shared" si="11"/>
        <v>15164</v>
      </c>
      <c r="E90" s="5">
        <f t="shared" si="11"/>
        <v>15164</v>
      </c>
      <c r="F90" s="5">
        <f t="shared" si="11"/>
        <v>0</v>
      </c>
      <c r="G90" s="183">
        <f t="shared" si="11"/>
        <v>15170</v>
      </c>
      <c r="H90" s="183">
        <f t="shared" si="11"/>
        <v>0</v>
      </c>
      <c r="I90" s="183">
        <f t="shared" si="11"/>
        <v>0</v>
      </c>
      <c r="J90" s="184">
        <f t="shared" si="11"/>
        <v>0.15830051406448414</v>
      </c>
      <c r="K90" s="40"/>
    </row>
    <row r="91" spans="1:11" ht="12.75">
      <c r="A91" s="59" t="s">
        <v>204</v>
      </c>
      <c r="B91" s="47" t="s">
        <v>205</v>
      </c>
      <c r="C91" s="183">
        <f aca="true" t="shared" si="12" ref="C91:J91">SUM(C28:C41)</f>
        <v>519248</v>
      </c>
      <c r="D91" s="5">
        <f t="shared" si="12"/>
        <v>700549</v>
      </c>
      <c r="E91" s="5">
        <f t="shared" si="12"/>
        <v>806321</v>
      </c>
      <c r="F91" s="5">
        <f t="shared" si="12"/>
        <v>0</v>
      </c>
      <c r="G91" s="183">
        <f t="shared" si="12"/>
        <v>982236</v>
      </c>
      <c r="H91" s="183">
        <f t="shared" si="12"/>
        <v>0</v>
      </c>
      <c r="I91" s="183">
        <f t="shared" si="12"/>
        <v>0</v>
      </c>
      <c r="J91" s="184">
        <f t="shared" si="12"/>
        <v>10.249733930958644</v>
      </c>
      <c r="K91" s="40"/>
    </row>
    <row r="92" spans="1:11" ht="12.75">
      <c r="A92" s="59" t="s">
        <v>206</v>
      </c>
      <c r="B92" s="47" t="s">
        <v>207</v>
      </c>
      <c r="C92" s="183">
        <f aca="true" t="shared" si="13" ref="C92:J92">SUM(C42:C66)</f>
        <v>3221610</v>
      </c>
      <c r="D92" s="5">
        <f t="shared" si="13"/>
        <v>3300947</v>
      </c>
      <c r="E92" s="5">
        <f t="shared" si="13"/>
        <v>3436121</v>
      </c>
      <c r="F92" s="5">
        <f t="shared" si="13"/>
        <v>0</v>
      </c>
      <c r="G92" s="183">
        <f t="shared" si="13"/>
        <v>4195415</v>
      </c>
      <c r="H92" s="183">
        <f t="shared" si="13"/>
        <v>0</v>
      </c>
      <c r="I92" s="183">
        <f t="shared" si="13"/>
        <v>0</v>
      </c>
      <c r="J92" s="184">
        <f t="shared" si="13"/>
        <v>43.77958808265312</v>
      </c>
      <c r="K92" s="40"/>
    </row>
    <row r="93" spans="1:11" ht="12.75">
      <c r="A93" s="59" t="s">
        <v>208</v>
      </c>
      <c r="B93" s="47" t="s">
        <v>209</v>
      </c>
      <c r="C93" s="183">
        <f>SUM(C67:C76)</f>
        <v>570008</v>
      </c>
      <c r="D93" s="183">
        <f>SUM(D67:D76)</f>
        <v>836001</v>
      </c>
      <c r="E93" s="183">
        <f>SUM(E67:E76)</f>
        <v>877467</v>
      </c>
      <c r="F93" s="5">
        <f>SUM(F67:F75)</f>
        <v>0</v>
      </c>
      <c r="G93" s="183">
        <f>SUM(G67:G76)</f>
        <v>1724456</v>
      </c>
      <c r="H93" s="183">
        <f>SUM(H67:H75)</f>
        <v>0</v>
      </c>
      <c r="I93" s="183">
        <f>SUM(I67:I75)</f>
        <v>0</v>
      </c>
      <c r="J93" s="184">
        <f>SUM(J67:J76)</f>
        <v>17.994876155674625</v>
      </c>
      <c r="K93" s="40"/>
    </row>
    <row r="94" spans="1:11" ht="12.75">
      <c r="A94" s="59"/>
      <c r="B94" s="1" t="s">
        <v>212</v>
      </c>
      <c r="C94" s="172">
        <f aca="true" t="shared" si="14" ref="C94:J94">SUM(C85:C93)</f>
        <v>7106154</v>
      </c>
      <c r="D94" s="248">
        <f t="shared" si="14"/>
        <v>7304744</v>
      </c>
      <c r="E94" s="248">
        <f t="shared" si="14"/>
        <v>7535085</v>
      </c>
      <c r="F94" s="5">
        <f t="shared" si="14"/>
        <v>0</v>
      </c>
      <c r="G94" s="172">
        <f>SUM(G85:G93)</f>
        <v>9427507</v>
      </c>
      <c r="H94" s="172">
        <f>SUM(H85:H93)</f>
        <v>0</v>
      </c>
      <c r="I94" s="172">
        <f>SUM(I85:I93)</f>
        <v>0</v>
      </c>
      <c r="J94" s="185">
        <f t="shared" si="14"/>
        <v>98.37700754426649</v>
      </c>
      <c r="K94" s="40"/>
    </row>
    <row r="95" spans="1:11" ht="12.75">
      <c r="A95" s="59"/>
      <c r="B95" s="47"/>
      <c r="C95" s="186"/>
      <c r="D95" s="5"/>
      <c r="E95" s="5"/>
      <c r="F95" s="5"/>
      <c r="G95" s="186"/>
      <c r="H95" s="186"/>
      <c r="I95" s="186"/>
      <c r="J95" s="181"/>
      <c r="K95" s="40"/>
    </row>
    <row r="96" spans="2:11" ht="12.75">
      <c r="B96" s="8" t="s">
        <v>508</v>
      </c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2.75">
      <c r="A97" s="65" t="s">
        <v>507</v>
      </c>
      <c r="B97" s="12" t="s">
        <v>503</v>
      </c>
      <c r="C97" s="187">
        <f>C49+C62</f>
        <v>599210</v>
      </c>
      <c r="D97" s="187">
        <f aca="true" t="shared" si="15" ref="D97:J97">D49+D62</f>
        <v>602965</v>
      </c>
      <c r="E97" s="187">
        <f t="shared" si="15"/>
        <v>608499</v>
      </c>
      <c r="F97" s="187">
        <f t="shared" si="15"/>
        <v>0</v>
      </c>
      <c r="G97" s="187">
        <f t="shared" si="15"/>
        <v>1043358</v>
      </c>
      <c r="H97" s="187">
        <f t="shared" si="15"/>
        <v>0</v>
      </c>
      <c r="I97" s="187">
        <f t="shared" si="15"/>
        <v>0</v>
      </c>
      <c r="J97" s="188">
        <f t="shared" si="15"/>
        <v>10.887548302787872</v>
      </c>
      <c r="K97" s="40"/>
    </row>
    <row r="98" spans="1:11" ht="12.75">
      <c r="A98" s="65" t="s">
        <v>507</v>
      </c>
      <c r="B98" s="12" t="s">
        <v>504</v>
      </c>
      <c r="C98" s="187">
        <f>C45+C50+C47+C63</f>
        <v>480280</v>
      </c>
      <c r="D98" s="187">
        <f aca="true" t="shared" si="16" ref="D98:J98">D45+D50+D47+D63</f>
        <v>404088</v>
      </c>
      <c r="E98" s="187">
        <f t="shared" si="16"/>
        <v>419659</v>
      </c>
      <c r="F98" s="187">
        <f t="shared" si="16"/>
        <v>0</v>
      </c>
      <c r="G98" s="187">
        <f t="shared" si="16"/>
        <v>405771</v>
      </c>
      <c r="H98" s="187">
        <f t="shared" si="16"/>
        <v>0</v>
      </c>
      <c r="I98" s="187">
        <f t="shared" si="16"/>
        <v>0</v>
      </c>
      <c r="J98" s="188">
        <f t="shared" si="16"/>
        <v>4.234262220992735</v>
      </c>
      <c r="K98" s="40"/>
    </row>
    <row r="99" spans="1:11" ht="12.75">
      <c r="A99" s="65" t="s">
        <v>507</v>
      </c>
      <c r="B99" s="13" t="s">
        <v>505</v>
      </c>
      <c r="C99" s="187">
        <f>C64+C48</f>
        <v>262772</v>
      </c>
      <c r="D99" s="187">
        <f aca="true" t="shared" si="17" ref="D99:J99">D64+D48</f>
        <v>295592</v>
      </c>
      <c r="E99" s="187">
        <f t="shared" si="17"/>
        <v>308234</v>
      </c>
      <c r="F99" s="187">
        <f t="shared" si="17"/>
        <v>0</v>
      </c>
      <c r="G99" s="187">
        <f t="shared" si="17"/>
        <v>311007</v>
      </c>
      <c r="H99" s="187">
        <f t="shared" si="17"/>
        <v>0</v>
      </c>
      <c r="I99" s="187">
        <f t="shared" si="17"/>
        <v>0</v>
      </c>
      <c r="J99" s="188">
        <f t="shared" si="17"/>
        <v>3.2453901105901792</v>
      </c>
      <c r="K99" s="40"/>
    </row>
    <row r="100" spans="1:11" ht="12.75">
      <c r="A100" s="65" t="s">
        <v>507</v>
      </c>
      <c r="B100" s="12" t="s">
        <v>506</v>
      </c>
      <c r="C100" s="187">
        <f>C51+C53+C54+C65</f>
        <v>675779</v>
      </c>
      <c r="D100" s="187">
        <f aca="true" t="shared" si="18" ref="D100:J100">D51+D53+D54+D65</f>
        <v>706887</v>
      </c>
      <c r="E100" s="187">
        <f t="shared" si="18"/>
        <v>850154</v>
      </c>
      <c r="F100" s="187">
        <f t="shared" si="18"/>
        <v>0</v>
      </c>
      <c r="G100" s="187">
        <f t="shared" si="18"/>
        <v>782949</v>
      </c>
      <c r="H100" s="187">
        <f t="shared" si="18"/>
        <v>0</v>
      </c>
      <c r="I100" s="187">
        <f t="shared" si="18"/>
        <v>0</v>
      </c>
      <c r="J100" s="188">
        <f t="shared" si="18"/>
        <v>8.17015353897652</v>
      </c>
      <c r="K100" s="40"/>
    </row>
    <row r="101" spans="2:10" ht="12.75">
      <c r="B101" s="38" t="s">
        <v>547</v>
      </c>
      <c r="C101" s="5">
        <f>C42</f>
        <v>322246</v>
      </c>
      <c r="D101" s="5">
        <f aca="true" t="shared" si="19" ref="D101:J101">D42</f>
        <v>319350</v>
      </c>
      <c r="E101" s="5">
        <f t="shared" si="19"/>
        <v>321883</v>
      </c>
      <c r="F101" s="5">
        <f t="shared" si="19"/>
        <v>0</v>
      </c>
      <c r="G101" s="5">
        <f t="shared" si="19"/>
        <v>403655</v>
      </c>
      <c r="H101" s="5">
        <f t="shared" si="19"/>
        <v>0</v>
      </c>
      <c r="I101" s="5">
        <f t="shared" si="19"/>
        <v>0</v>
      </c>
      <c r="J101" s="5">
        <f t="shared" si="19"/>
        <v>4.212181542827906</v>
      </c>
    </row>
    <row r="102" spans="2:10" ht="12.75">
      <c r="B102" s="38" t="s">
        <v>545</v>
      </c>
      <c r="C102" s="5">
        <f>C43</f>
        <v>261776</v>
      </c>
      <c r="D102" s="5">
        <f aca="true" t="shared" si="20" ref="D102:J102">D43</f>
        <v>267108</v>
      </c>
      <c r="E102" s="5">
        <f t="shared" si="20"/>
        <v>284223</v>
      </c>
      <c r="F102" s="5">
        <f t="shared" si="20"/>
        <v>0</v>
      </c>
      <c r="G102" s="5">
        <f t="shared" si="20"/>
        <v>411455</v>
      </c>
      <c r="H102" s="5">
        <f t="shared" si="20"/>
        <v>0</v>
      </c>
      <c r="I102" s="5">
        <f t="shared" si="20"/>
        <v>0</v>
      </c>
      <c r="J102" s="5">
        <f t="shared" si="20"/>
        <v>4.29357534702718</v>
      </c>
    </row>
    <row r="103" spans="2:10" ht="12.75">
      <c r="B103" s="38" t="s">
        <v>546</v>
      </c>
      <c r="C103" s="5">
        <f>C44</f>
        <v>143482</v>
      </c>
      <c r="D103" s="5">
        <f aca="true" t="shared" si="21" ref="D103:J103">D44</f>
        <v>157964</v>
      </c>
      <c r="E103" s="5">
        <f t="shared" si="21"/>
        <v>158144</v>
      </c>
      <c r="F103" s="5">
        <f t="shared" si="21"/>
        <v>0</v>
      </c>
      <c r="G103" s="5">
        <f t="shared" si="21"/>
        <v>185365</v>
      </c>
      <c r="H103" s="5">
        <f t="shared" si="21"/>
        <v>0</v>
      </c>
      <c r="I103" s="5">
        <f t="shared" si="21"/>
        <v>0</v>
      </c>
      <c r="J103" s="5">
        <f t="shared" si="21"/>
        <v>1.9343028865895255</v>
      </c>
    </row>
    <row r="104" spans="2:10" ht="12.75">
      <c r="B104" s="12" t="s">
        <v>551</v>
      </c>
      <c r="C104" s="5">
        <f>C58</f>
        <v>135182</v>
      </c>
      <c r="D104" s="5">
        <f aca="true" t="shared" si="22" ref="D104:J104">D58</f>
        <v>126164</v>
      </c>
      <c r="E104" s="5">
        <f t="shared" si="22"/>
        <v>130584</v>
      </c>
      <c r="F104" s="5">
        <f t="shared" si="22"/>
        <v>0</v>
      </c>
      <c r="G104" s="5">
        <f t="shared" si="22"/>
        <v>312155</v>
      </c>
      <c r="H104" s="5">
        <f t="shared" si="22"/>
        <v>0</v>
      </c>
      <c r="I104" s="5">
        <f t="shared" si="22"/>
        <v>0</v>
      </c>
      <c r="J104" s="5">
        <f t="shared" si="22"/>
        <v>3.257369608951816</v>
      </c>
    </row>
    <row r="105" spans="2:9" ht="12.75">
      <c r="B105" s="12"/>
      <c r="C105" s="5">
        <f>SUM(C97:C104)</f>
        <v>2880727</v>
      </c>
      <c r="D105" s="5">
        <f aca="true" t="shared" si="23" ref="D105:I105">SUM(D97:D104)</f>
        <v>2880118</v>
      </c>
      <c r="E105" s="5">
        <f t="shared" si="23"/>
        <v>3081380</v>
      </c>
      <c r="F105" s="5">
        <f t="shared" si="23"/>
        <v>0</v>
      </c>
      <c r="G105" s="5">
        <f t="shared" si="23"/>
        <v>3855715</v>
      </c>
      <c r="H105" s="5">
        <f t="shared" si="23"/>
        <v>0</v>
      </c>
      <c r="I105" s="5">
        <f t="shared" si="23"/>
        <v>0</v>
      </c>
    </row>
    <row r="106" ht="12.75">
      <c r="B106" s="8"/>
    </row>
    <row r="107" ht="12.75">
      <c r="B107" s="12"/>
    </row>
    <row r="108" ht="12.75">
      <c r="B108" s="12"/>
    </row>
    <row r="109" ht="12.75">
      <c r="B109" s="12"/>
    </row>
    <row r="110" ht="12.75">
      <c r="B110" s="8"/>
    </row>
    <row r="111" ht="12.75">
      <c r="B111" s="12"/>
    </row>
    <row r="112" ht="12.75">
      <c r="B112" s="12"/>
    </row>
    <row r="113" ht="12.75">
      <c r="B113" s="12"/>
    </row>
    <row r="114" ht="12.75">
      <c r="B114" s="13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8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8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8"/>
    </row>
    <row r="136" ht="12.75">
      <c r="B136" s="12"/>
    </row>
    <row r="137" ht="12.75">
      <c r="B137" s="8"/>
    </row>
    <row r="138" ht="12.75">
      <c r="B138" s="12"/>
    </row>
    <row r="139" ht="12.75" hidden="1">
      <c r="B139" s="12"/>
    </row>
    <row r="140" ht="12.75" hidden="1">
      <c r="B140" s="12"/>
    </row>
    <row r="141" ht="12.75" hidden="1">
      <c r="B141" s="12"/>
    </row>
    <row r="142" ht="12.75">
      <c r="B142" s="12"/>
    </row>
    <row r="143" ht="12.75">
      <c r="B143" s="8"/>
    </row>
    <row r="144" ht="12.75">
      <c r="B144" s="13"/>
    </row>
    <row r="145" ht="12.75">
      <c r="B145" s="12"/>
    </row>
    <row r="146" ht="12.75">
      <c r="B146" s="12"/>
    </row>
    <row r="147" spans="1:2" ht="12" customHeight="1">
      <c r="A147" s="2"/>
      <c r="B147" s="12"/>
    </row>
    <row r="148" ht="12.75" hidden="1">
      <c r="B148" s="12"/>
    </row>
    <row r="149" ht="12.75" hidden="1">
      <c r="B149" s="12"/>
    </row>
    <row r="150" ht="12.75" hidden="1">
      <c r="B150" s="12"/>
    </row>
    <row r="151" ht="12.75" hidden="1">
      <c r="B151" s="12"/>
    </row>
    <row r="152" ht="12.75" hidden="1">
      <c r="B152" s="12"/>
    </row>
    <row r="153" ht="12.75">
      <c r="B153" s="12"/>
    </row>
    <row r="154" spans="1:2" ht="12.75">
      <c r="A154" s="3"/>
      <c r="B154" s="10"/>
    </row>
    <row r="155" ht="0.75" customHeight="1">
      <c r="B155" s="12"/>
    </row>
    <row r="156" ht="12.75" hidden="1">
      <c r="B156" s="12"/>
    </row>
    <row r="157" ht="12.75" hidden="1">
      <c r="B157" s="12"/>
    </row>
    <row r="158" ht="12.75" hidden="1">
      <c r="B158" s="12"/>
    </row>
    <row r="159" ht="12.75">
      <c r="B159" s="12"/>
    </row>
    <row r="160" ht="12.75" hidden="1">
      <c r="B160" s="12"/>
    </row>
    <row r="161" ht="12.75">
      <c r="B161" s="12"/>
    </row>
    <row r="162" ht="1.5" customHeight="1" hidden="1">
      <c r="B162" s="12"/>
    </row>
    <row r="163" ht="12.75" hidden="1">
      <c r="B163" s="12"/>
    </row>
    <row r="164" ht="12.75" hidden="1">
      <c r="B164" s="12"/>
    </row>
    <row r="165" ht="12.75" hidden="1">
      <c r="B165" s="12"/>
    </row>
    <row r="166" ht="12.75" hidden="1">
      <c r="B166" s="12"/>
    </row>
    <row r="167" ht="12.75" hidden="1">
      <c r="B167" s="12"/>
    </row>
    <row r="168" ht="12.75" hidden="1">
      <c r="B168" s="12"/>
    </row>
    <row r="169" ht="12.75" hidden="1">
      <c r="B169" s="12"/>
    </row>
    <row r="170" ht="12.75">
      <c r="B170" s="12"/>
    </row>
    <row r="171" ht="12.75" hidden="1">
      <c r="B171" s="12"/>
    </row>
    <row r="172" ht="12.75">
      <c r="B172" s="12"/>
    </row>
    <row r="173" ht="0.75" customHeight="1">
      <c r="B173" s="12"/>
    </row>
    <row r="174" ht="12.75" hidden="1">
      <c r="B174" s="12"/>
    </row>
    <row r="175" ht="12.75">
      <c r="B175" s="12"/>
    </row>
    <row r="176" ht="12.75" hidden="1">
      <c r="B176" s="12"/>
    </row>
    <row r="177" ht="12.75" hidden="1">
      <c r="B177" s="12"/>
    </row>
    <row r="178" ht="12" customHeight="1">
      <c r="B178" s="12"/>
    </row>
    <row r="179" ht="12.75" hidden="1">
      <c r="B179" s="12"/>
    </row>
    <row r="180" ht="12.75" hidden="1">
      <c r="B180" s="12"/>
    </row>
    <row r="181" ht="12.75" hidden="1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5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8"/>
    </row>
    <row r="191" ht="12.75">
      <c r="B191" s="12"/>
    </row>
    <row r="192" ht="0.75" customHeight="1">
      <c r="B192" s="12"/>
    </row>
    <row r="193" ht="12.75" hidden="1">
      <c r="B193" s="12"/>
    </row>
    <row r="194" ht="12.75" hidden="1">
      <c r="B194" s="12"/>
    </row>
    <row r="195" ht="12.75" hidden="1">
      <c r="B195" s="12"/>
    </row>
    <row r="196" ht="12.75" hidden="1">
      <c r="B196" s="12"/>
    </row>
    <row r="197" ht="12.75" hidden="1">
      <c r="B197" s="12"/>
    </row>
    <row r="198" ht="12.75" hidden="1">
      <c r="B198" s="12"/>
    </row>
    <row r="199" ht="12.75" hidden="1">
      <c r="B199" s="12"/>
    </row>
    <row r="200" ht="12.75" hidden="1">
      <c r="B200" s="12"/>
    </row>
    <row r="201" ht="12.75" hidden="1">
      <c r="B201" s="12"/>
    </row>
    <row r="202" ht="12.75">
      <c r="B202" s="8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0.75" customHeight="1">
      <c r="B207" s="12"/>
    </row>
    <row r="208" ht="12.75" hidden="1">
      <c r="B208" s="12"/>
    </row>
    <row r="209" ht="12.75" hidden="1">
      <c r="B209" s="12"/>
    </row>
    <row r="210" ht="12.75">
      <c r="B210" s="12"/>
    </row>
    <row r="211" ht="12.75" hidden="1">
      <c r="B211" s="12"/>
    </row>
    <row r="212" ht="12.75" hidden="1">
      <c r="B212" s="12"/>
    </row>
    <row r="213" ht="12.75">
      <c r="B213" s="12"/>
    </row>
    <row r="214" ht="0.75" customHeight="1">
      <c r="B214" s="12"/>
    </row>
    <row r="215" ht="12.75" hidden="1">
      <c r="B215" s="12"/>
    </row>
    <row r="216" ht="12.75" hidden="1">
      <c r="B216" s="12"/>
    </row>
    <row r="217" ht="12.75">
      <c r="B217" s="12"/>
    </row>
    <row r="218" ht="12" customHeight="1">
      <c r="B218" s="12"/>
    </row>
    <row r="219" ht="12.75" hidden="1">
      <c r="B219" s="12"/>
    </row>
    <row r="220" ht="12.75">
      <c r="B220" s="8"/>
    </row>
    <row r="221" ht="12.75">
      <c r="B221" s="12"/>
    </row>
    <row r="222" ht="12.75">
      <c r="B222" s="12"/>
    </row>
    <row r="223" ht="12.75" hidden="1">
      <c r="B223" s="12"/>
    </row>
    <row r="224" ht="12.75">
      <c r="B224" s="12"/>
    </row>
    <row r="225" ht="12.75">
      <c r="B225" s="12"/>
    </row>
    <row r="226" ht="12.75">
      <c r="B226" s="12"/>
    </row>
    <row r="227" ht="12.75" hidden="1">
      <c r="B227" s="12"/>
    </row>
    <row r="228" ht="12.75" hidden="1">
      <c r="B228" s="12"/>
    </row>
    <row r="229" ht="12.75" hidden="1">
      <c r="B229" s="12"/>
    </row>
    <row r="230" ht="12.75" hidden="1">
      <c r="B230" s="12"/>
    </row>
    <row r="231" ht="12.75" hidden="1">
      <c r="B231" s="12"/>
    </row>
    <row r="232" ht="12.75">
      <c r="B232" s="12"/>
    </row>
    <row r="233" ht="12.75">
      <c r="B233" s="12"/>
    </row>
    <row r="234" ht="0.75" customHeight="1">
      <c r="B234" s="12"/>
    </row>
    <row r="235" ht="12.75">
      <c r="B235" s="12"/>
    </row>
    <row r="236" ht="12.75" hidden="1">
      <c r="B236" s="12"/>
    </row>
    <row r="237" ht="12.75" hidden="1">
      <c r="B237" s="12"/>
    </row>
    <row r="238" ht="12.75">
      <c r="B238" s="12"/>
    </row>
    <row r="239" ht="12.75" hidden="1">
      <c r="B239" s="12"/>
    </row>
    <row r="240" ht="12.75" hidden="1">
      <c r="B240" s="12"/>
    </row>
    <row r="241" ht="12.75" hidden="1">
      <c r="B241" s="12"/>
    </row>
    <row r="242" ht="12.75" hidden="1">
      <c r="B242" s="12"/>
    </row>
    <row r="243" ht="12.75" hidden="1">
      <c r="B243" s="12"/>
    </row>
    <row r="244" ht="12.75" hidden="1">
      <c r="B244" s="12"/>
    </row>
    <row r="245" ht="12.75" hidden="1">
      <c r="B245" s="12"/>
    </row>
    <row r="246" ht="12.75">
      <c r="B246" s="12"/>
    </row>
    <row r="247" ht="0.75" customHeight="1">
      <c r="B247" s="12"/>
    </row>
    <row r="248" ht="12.75">
      <c r="B248" s="12"/>
    </row>
    <row r="249" ht="0.75" customHeight="1">
      <c r="B249" s="12"/>
    </row>
    <row r="250" ht="12.75">
      <c r="B250" s="12"/>
    </row>
    <row r="251" ht="12.75" hidden="1">
      <c r="B251" s="12"/>
    </row>
    <row r="252" ht="12.75" hidden="1">
      <c r="B252" s="12"/>
    </row>
    <row r="253" ht="12.75" hidden="1">
      <c r="B253" s="12"/>
    </row>
    <row r="254" ht="12.75" hidden="1">
      <c r="B254" s="12"/>
    </row>
    <row r="255" ht="12.75">
      <c r="B255" s="12"/>
    </row>
    <row r="256" ht="0.75" customHeight="1">
      <c r="B256" s="12"/>
    </row>
    <row r="257" ht="12" customHeight="1">
      <c r="B257" s="12"/>
    </row>
    <row r="258" ht="12.75" hidden="1">
      <c r="B258" s="12"/>
    </row>
    <row r="259" ht="12.75">
      <c r="B259" s="12"/>
    </row>
    <row r="260" ht="12.75">
      <c r="B260" s="8"/>
    </row>
    <row r="261" ht="12.75">
      <c r="B261" s="13"/>
    </row>
    <row r="262" ht="12.75">
      <c r="B262" s="12"/>
    </row>
    <row r="263" ht="12.75">
      <c r="B263" s="12"/>
    </row>
    <row r="264" ht="12.75">
      <c r="B264" s="12"/>
    </row>
    <row r="265" ht="12" customHeight="1">
      <c r="B265" s="12"/>
    </row>
    <row r="266" ht="12.75" hidden="1">
      <c r="B266" s="12"/>
    </row>
    <row r="267" ht="12.75" hidden="1">
      <c r="B267" s="12"/>
    </row>
    <row r="268" ht="12.75" hidden="1">
      <c r="B268" s="12"/>
    </row>
    <row r="269" ht="12.75">
      <c r="B269" s="12"/>
    </row>
    <row r="270" ht="12.75">
      <c r="B270" s="12"/>
    </row>
    <row r="271" ht="12.75" hidden="1">
      <c r="B271" s="12"/>
    </row>
    <row r="272" ht="12.75" hidden="1">
      <c r="B272" s="12"/>
    </row>
    <row r="273" ht="12.75" hidden="1">
      <c r="B273" s="12"/>
    </row>
    <row r="274" ht="12.75">
      <c r="B274" s="12"/>
    </row>
    <row r="275" ht="12.75" hidden="1">
      <c r="B275" s="12"/>
    </row>
    <row r="276" ht="12.75">
      <c r="B276" s="12"/>
    </row>
    <row r="277" ht="12.75" hidden="1">
      <c r="B277" s="12"/>
    </row>
    <row r="278" ht="12.75" hidden="1">
      <c r="B278" s="12"/>
    </row>
    <row r="279" ht="12.75">
      <c r="B279" s="12"/>
    </row>
    <row r="280" ht="12.75">
      <c r="B280" s="8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" customHeight="1">
      <c r="B286" s="12"/>
    </row>
    <row r="287" ht="0.75" customHeight="1" hidden="1">
      <c r="B287" s="12"/>
    </row>
    <row r="288" ht="12.75" hidden="1">
      <c r="B288" s="12"/>
    </row>
    <row r="289" ht="12.75" hidden="1">
      <c r="B289" s="12"/>
    </row>
    <row r="290" ht="12.75" hidden="1">
      <c r="B290" s="12"/>
    </row>
    <row r="291" ht="12.75" hidden="1">
      <c r="B291" s="12"/>
    </row>
    <row r="292" ht="12.75" hidden="1">
      <c r="B292" s="12"/>
    </row>
    <row r="293" ht="12.75" hidden="1">
      <c r="B293" s="12"/>
    </row>
    <row r="294" ht="12.75" hidden="1">
      <c r="B294" s="12"/>
    </row>
    <row r="295" ht="12.75" hidden="1">
      <c r="B295" s="12"/>
    </row>
    <row r="296" spans="1:2" ht="12.75">
      <c r="A296" s="2"/>
      <c r="B296" s="12"/>
    </row>
    <row r="297" ht="12.75">
      <c r="B297" s="12"/>
    </row>
    <row r="298" ht="12.75" hidden="1">
      <c r="B298" s="12"/>
    </row>
    <row r="299" ht="12.75" hidden="1">
      <c r="B299" s="12"/>
    </row>
    <row r="300" ht="12.75">
      <c r="B300" s="12"/>
    </row>
    <row r="301" ht="12.75" hidden="1">
      <c r="B301" s="12"/>
    </row>
    <row r="302" ht="12.75" hidden="1">
      <c r="B302" s="12"/>
    </row>
    <row r="303" ht="12.75" hidden="1">
      <c r="B303" s="12"/>
    </row>
    <row r="304" ht="12.75" hidden="1">
      <c r="B304" s="12"/>
    </row>
    <row r="305" ht="12.75" hidden="1">
      <c r="B305" s="12"/>
    </row>
    <row r="306" ht="12.75" hidden="1">
      <c r="B306" s="12"/>
    </row>
    <row r="307" ht="12.75" hidden="1">
      <c r="B307" s="12"/>
    </row>
    <row r="308" ht="12.75" hidden="1">
      <c r="B308" s="12"/>
    </row>
    <row r="309" ht="12.75">
      <c r="B309" s="12"/>
    </row>
    <row r="310" ht="0.75" customHeight="1">
      <c r="B310" s="12"/>
    </row>
    <row r="311" ht="12.75">
      <c r="B311" s="12"/>
    </row>
    <row r="312" ht="0.75" customHeight="1">
      <c r="B312" s="12"/>
    </row>
    <row r="313" ht="12.75" hidden="1">
      <c r="B313" s="12"/>
    </row>
    <row r="314" ht="12.75" hidden="1">
      <c r="B314" s="12"/>
    </row>
    <row r="315" ht="12.75" hidden="1">
      <c r="B315" s="12"/>
    </row>
    <row r="316" ht="12.75" hidden="1">
      <c r="B316" s="12"/>
    </row>
    <row r="317" ht="12.75">
      <c r="B317" s="12"/>
    </row>
    <row r="318" ht="12.75" hidden="1">
      <c r="B318" s="12"/>
    </row>
    <row r="319" ht="12.75" hidden="1">
      <c r="B319" s="12"/>
    </row>
    <row r="320" ht="12.75" hidden="1">
      <c r="B320" s="12"/>
    </row>
    <row r="321" ht="12.75">
      <c r="B321" s="12"/>
    </row>
    <row r="322" ht="12.75">
      <c r="B322" s="12"/>
    </row>
    <row r="323" ht="12.75">
      <c r="B323" s="12"/>
    </row>
    <row r="324" ht="12.75" hidden="1">
      <c r="B324" s="12"/>
    </row>
    <row r="325" ht="12.75" hidden="1">
      <c r="B325" s="12"/>
    </row>
    <row r="326" ht="12.75" hidden="1">
      <c r="B326" s="12"/>
    </row>
    <row r="327" ht="12.75" hidden="1">
      <c r="B327" s="12"/>
    </row>
    <row r="328" ht="12.75">
      <c r="B328" s="12"/>
    </row>
    <row r="329" ht="12.75">
      <c r="B329" s="8"/>
    </row>
    <row r="330" ht="12.75">
      <c r="B330" s="12"/>
    </row>
    <row r="331" ht="12.75">
      <c r="B331" s="12"/>
    </row>
    <row r="332" spans="1:2" ht="12.75">
      <c r="A332" s="4"/>
      <c r="B332" s="12"/>
    </row>
    <row r="333" spans="1:2" ht="12.75">
      <c r="A333" s="4"/>
      <c r="B333" s="12"/>
    </row>
    <row r="334" spans="1:2" ht="12.75">
      <c r="A334" s="4"/>
      <c r="B334" s="12"/>
    </row>
    <row r="335" ht="12.75">
      <c r="B335" s="12"/>
    </row>
    <row r="336" ht="12.75" hidden="1">
      <c r="B336" s="12"/>
    </row>
    <row r="337" ht="12.75" hidden="1">
      <c r="B337" s="12"/>
    </row>
    <row r="338" ht="12.75" hidden="1">
      <c r="B338" s="12"/>
    </row>
    <row r="339" ht="12.75" hidden="1">
      <c r="B339" s="12"/>
    </row>
    <row r="340" ht="12.75" hidden="1">
      <c r="B340" s="12"/>
    </row>
    <row r="341" ht="12.75" hidden="1">
      <c r="B341" s="12"/>
    </row>
    <row r="342" ht="12.75" hidden="1">
      <c r="B342" s="12"/>
    </row>
    <row r="343" ht="12.75" hidden="1">
      <c r="B343" s="12"/>
    </row>
    <row r="344" ht="12.75">
      <c r="B344" s="12"/>
    </row>
    <row r="345" ht="12.75" hidden="1">
      <c r="B345" s="12"/>
    </row>
    <row r="346" ht="12.75" hidden="1">
      <c r="B346" s="12"/>
    </row>
    <row r="347" ht="12.75">
      <c r="B347" s="12"/>
    </row>
    <row r="348" ht="12.75" hidden="1">
      <c r="B348" s="12"/>
    </row>
    <row r="349" ht="12.75" hidden="1">
      <c r="B349" s="12"/>
    </row>
    <row r="350" ht="12.75" hidden="1">
      <c r="B350" s="12"/>
    </row>
    <row r="351" ht="12.75" hidden="1">
      <c r="B351" s="12"/>
    </row>
    <row r="352" ht="12.75" hidden="1">
      <c r="B352" s="12"/>
    </row>
    <row r="353" ht="12.75" hidden="1">
      <c r="B353" s="12"/>
    </row>
    <row r="354" ht="12.75" hidden="1">
      <c r="B354" s="12"/>
    </row>
    <row r="355" ht="12.75">
      <c r="B355" s="12"/>
    </row>
    <row r="356" ht="0.75" customHeight="1">
      <c r="B356" s="12"/>
    </row>
    <row r="357" ht="12" customHeight="1">
      <c r="B357" s="12"/>
    </row>
    <row r="358" ht="12.75" hidden="1">
      <c r="B358" s="12"/>
    </row>
    <row r="359" ht="12.75" hidden="1">
      <c r="B359" s="12"/>
    </row>
    <row r="360" ht="12.75">
      <c r="B360" s="12"/>
    </row>
    <row r="361" ht="0.75" customHeight="1">
      <c r="B361" s="12"/>
    </row>
    <row r="362" ht="12.75" hidden="1">
      <c r="B362" s="12"/>
    </row>
    <row r="363" ht="12.75" hidden="1">
      <c r="B363" s="12"/>
    </row>
    <row r="364" ht="12.75" hidden="1">
      <c r="B364" s="12"/>
    </row>
    <row r="365" ht="12" customHeight="1">
      <c r="B365" s="12"/>
    </row>
    <row r="366" ht="12.75" hidden="1">
      <c r="B366" s="12"/>
    </row>
    <row r="367" ht="12.75" hidden="1">
      <c r="B367" s="12"/>
    </row>
    <row r="368" spans="1:2" ht="12.75">
      <c r="A368" s="2"/>
      <c r="B368" s="12"/>
    </row>
    <row r="369" spans="1:2" ht="12.75">
      <c r="A369" s="2"/>
      <c r="B369" s="12"/>
    </row>
    <row r="370" spans="1:2" ht="12.75">
      <c r="A370" s="2"/>
      <c r="B370" s="12"/>
    </row>
    <row r="371" ht="12.75" hidden="1">
      <c r="B371" s="12"/>
    </row>
    <row r="372" ht="12.75" hidden="1">
      <c r="B372" s="12"/>
    </row>
    <row r="373" ht="12.75" hidden="1">
      <c r="B373" s="12"/>
    </row>
    <row r="374" ht="12.75" hidden="1">
      <c r="B374" s="12"/>
    </row>
    <row r="375" ht="12.75">
      <c r="B375" s="12"/>
    </row>
    <row r="376" ht="12.75">
      <c r="B376" s="8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spans="1:2" ht="12.75">
      <c r="A381" s="2"/>
      <c r="B381" s="12"/>
    </row>
    <row r="382" ht="0.75" customHeight="1" hidden="1">
      <c r="B382" s="12"/>
    </row>
    <row r="383" ht="12.75" hidden="1">
      <c r="B383" s="12"/>
    </row>
    <row r="384" ht="12.75" hidden="1">
      <c r="B384" s="12"/>
    </row>
    <row r="385" ht="12.75" hidden="1">
      <c r="B385" s="12"/>
    </row>
    <row r="386" ht="12.75" hidden="1">
      <c r="B386" s="12"/>
    </row>
    <row r="387" ht="12.75" hidden="1">
      <c r="B387" s="12"/>
    </row>
    <row r="388" ht="12.75" hidden="1">
      <c r="B388" s="12"/>
    </row>
    <row r="389" ht="12.75" hidden="1">
      <c r="B389" s="12"/>
    </row>
    <row r="390" ht="12.75" hidden="1">
      <c r="B390" s="12"/>
    </row>
    <row r="391" ht="12.75" hidden="1">
      <c r="B391" s="12"/>
    </row>
    <row r="392" ht="12.75">
      <c r="B392" s="10"/>
    </row>
    <row r="393" ht="12.75">
      <c r="B393" s="12"/>
    </row>
    <row r="394" ht="12.75" hidden="1">
      <c r="B394" s="12"/>
    </row>
    <row r="395" ht="12.75" hidden="1">
      <c r="B395" s="12"/>
    </row>
    <row r="396" ht="12" customHeight="1">
      <c r="B396" s="12"/>
    </row>
    <row r="397" ht="12.75" hidden="1">
      <c r="B397" s="12"/>
    </row>
    <row r="398" ht="12.75" hidden="1">
      <c r="B398" s="12"/>
    </row>
    <row r="399" ht="12.75" hidden="1">
      <c r="B399" s="12"/>
    </row>
    <row r="400" ht="12.75" hidden="1">
      <c r="B400" s="12"/>
    </row>
    <row r="401" ht="12.75" hidden="1">
      <c r="B401" s="12"/>
    </row>
    <row r="402" ht="12.75" hidden="1">
      <c r="B402" s="12"/>
    </row>
    <row r="403" ht="12.75" hidden="1">
      <c r="B403" s="12"/>
    </row>
    <row r="404" ht="12.75" hidden="1">
      <c r="B404" s="12"/>
    </row>
    <row r="405" ht="12.75">
      <c r="B405" s="12"/>
    </row>
    <row r="406" ht="12.75" hidden="1">
      <c r="B406" s="12"/>
    </row>
    <row r="407" ht="12.75" hidden="1">
      <c r="B407" s="12"/>
    </row>
    <row r="408" ht="12.75">
      <c r="B408" s="12"/>
    </row>
    <row r="409" ht="12.75" hidden="1">
      <c r="B409" s="12"/>
    </row>
    <row r="410" ht="12.75" hidden="1">
      <c r="B410" s="12"/>
    </row>
    <row r="411" ht="12.75" hidden="1">
      <c r="B411" s="12"/>
    </row>
    <row r="412" ht="12.75" hidden="1">
      <c r="B412" s="12"/>
    </row>
    <row r="413" ht="12.75" hidden="1">
      <c r="B413" s="12"/>
    </row>
    <row r="414" ht="12" customHeight="1">
      <c r="B414" s="12"/>
    </row>
    <row r="415" ht="12.75" hidden="1">
      <c r="B415" s="12"/>
    </row>
    <row r="416" ht="12.75" hidden="1">
      <c r="B416" s="12"/>
    </row>
    <row r="417" ht="12.75" hidden="1">
      <c r="B417" s="12"/>
    </row>
    <row r="418" ht="12.75" hidden="1">
      <c r="B418" s="12"/>
    </row>
    <row r="419" ht="12.75">
      <c r="B419" s="10"/>
    </row>
    <row r="420" ht="12.75">
      <c r="B420" s="10"/>
    </row>
    <row r="421" ht="12.75">
      <c r="B421" s="10"/>
    </row>
    <row r="422" ht="0.75" customHeight="1">
      <c r="B422" s="12"/>
    </row>
    <row r="423" ht="12.75" hidden="1">
      <c r="B423" s="12"/>
    </row>
    <row r="424" ht="12.75" hidden="1">
      <c r="B424" s="12"/>
    </row>
    <row r="425" ht="12.75" hidden="1">
      <c r="B425" s="12"/>
    </row>
    <row r="426" ht="12.75">
      <c r="B426" s="12"/>
    </row>
    <row r="427" ht="12.75">
      <c r="B427" s="8"/>
    </row>
    <row r="428" ht="12.75">
      <c r="B428" s="12"/>
    </row>
    <row r="429" ht="12.75">
      <c r="B429" s="12"/>
    </row>
    <row r="430" ht="12.75">
      <c r="B430" s="12"/>
    </row>
    <row r="431" ht="12.75" hidden="1">
      <c r="B431" s="12"/>
    </row>
    <row r="432" ht="12.75" hidden="1">
      <c r="B432" s="12"/>
    </row>
    <row r="433" ht="12.75" hidden="1">
      <c r="B433" s="12"/>
    </row>
    <row r="434" ht="12.75">
      <c r="B434" s="12"/>
    </row>
    <row r="435" ht="0.75" customHeight="1">
      <c r="B435" s="12"/>
    </row>
    <row r="436" ht="12.75" hidden="1">
      <c r="B436" s="12"/>
    </row>
    <row r="437" ht="12.75" hidden="1">
      <c r="B437" s="12"/>
    </row>
    <row r="438" ht="12.75" hidden="1">
      <c r="B438" s="12"/>
    </row>
    <row r="439" ht="12.75" hidden="1">
      <c r="B439" s="12"/>
    </row>
    <row r="440" ht="12.75" hidden="1">
      <c r="B440" s="12"/>
    </row>
    <row r="441" ht="12.75">
      <c r="B441" s="8"/>
    </row>
    <row r="442" ht="11.25" customHeight="1">
      <c r="B442" s="12"/>
    </row>
    <row r="443" ht="12.75" hidden="1">
      <c r="B443" s="12"/>
    </row>
    <row r="444" ht="12.75" hidden="1">
      <c r="B444" s="12"/>
    </row>
    <row r="445" ht="14.25" customHeight="1">
      <c r="B445" s="8"/>
    </row>
    <row r="446" ht="12.75" hidden="1">
      <c r="B446" s="8"/>
    </row>
    <row r="447" ht="12.75">
      <c r="B447" s="12"/>
    </row>
    <row r="448" ht="12.75" hidden="1">
      <c r="B448" s="12"/>
    </row>
    <row r="449" ht="12.75" hidden="1">
      <c r="B449" s="12"/>
    </row>
    <row r="450" ht="12.75">
      <c r="B450" s="12"/>
    </row>
    <row r="451" ht="12.75">
      <c r="B451" s="12"/>
    </row>
    <row r="452" ht="0.75" customHeight="1">
      <c r="B452" s="12"/>
    </row>
    <row r="453" ht="12.75">
      <c r="B453" s="8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 hidden="1">
      <c r="B458" s="12"/>
    </row>
    <row r="459" ht="12.75" hidden="1">
      <c r="B459" s="12"/>
    </row>
    <row r="460" ht="12.75" hidden="1">
      <c r="B460" s="12"/>
    </row>
    <row r="461" ht="12.75" hidden="1">
      <c r="B461" s="12"/>
    </row>
    <row r="462" ht="12.75" hidden="1">
      <c r="B462" s="12"/>
    </row>
    <row r="463" ht="12.75" hidden="1">
      <c r="B463" s="12"/>
    </row>
    <row r="464" ht="12.75" hidden="1">
      <c r="B464" s="12"/>
    </row>
    <row r="465" ht="12.75">
      <c r="B465" s="12"/>
    </row>
    <row r="466" ht="12.75">
      <c r="B466" s="12"/>
    </row>
    <row r="467" ht="12.75">
      <c r="B467" s="12"/>
    </row>
    <row r="468" ht="12.75" hidden="1">
      <c r="B468" s="12"/>
    </row>
    <row r="469" ht="12.75" hidden="1">
      <c r="B469" s="12"/>
    </row>
    <row r="470" ht="12.75" hidden="1">
      <c r="B470" s="12"/>
    </row>
    <row r="471" ht="12.75" hidden="1">
      <c r="B471" s="12"/>
    </row>
    <row r="472" ht="12.75" hidden="1">
      <c r="B472" s="14"/>
    </row>
    <row r="473" ht="12.75" hidden="1">
      <c r="B473" s="12"/>
    </row>
    <row r="474" ht="12.75" hidden="1">
      <c r="B474" s="12"/>
    </row>
    <row r="475" ht="12.75" hidden="1">
      <c r="B475" s="12"/>
    </row>
    <row r="476" ht="12.75">
      <c r="B476" s="12"/>
    </row>
    <row r="477" ht="0.75" customHeight="1">
      <c r="B477" s="12"/>
    </row>
    <row r="478" ht="12.75" hidden="1">
      <c r="B478" s="12"/>
    </row>
    <row r="479" ht="12.75">
      <c r="B479" s="12"/>
    </row>
    <row r="480" ht="0.75" customHeight="1">
      <c r="B480" s="12"/>
    </row>
    <row r="481" ht="12.75" hidden="1">
      <c r="B481" s="12"/>
    </row>
    <row r="482" ht="12.75" hidden="1">
      <c r="B482" s="12"/>
    </row>
    <row r="483" ht="12.75">
      <c r="B483" s="12"/>
    </row>
    <row r="484" ht="0.75" customHeight="1">
      <c r="B484" s="12"/>
    </row>
    <row r="485" ht="12.75" hidden="1">
      <c r="B485" s="12"/>
    </row>
    <row r="486" ht="12.75" hidden="1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8"/>
    </row>
    <row r="492" ht="12" customHeight="1">
      <c r="B492" s="12"/>
    </row>
    <row r="493" ht="12.75" hidden="1">
      <c r="B493" s="12"/>
    </row>
    <row r="494" ht="12.75" hidden="1">
      <c r="B494" s="12"/>
    </row>
    <row r="495" ht="12.75">
      <c r="B495" s="12"/>
    </row>
    <row r="496" ht="0.75" customHeight="1">
      <c r="B496" s="12"/>
    </row>
    <row r="497" ht="12.75">
      <c r="B497" s="8"/>
    </row>
    <row r="498" ht="12" customHeight="1">
      <c r="B498" s="10"/>
    </row>
    <row r="499" ht="12.75" hidden="1">
      <c r="B499" s="12"/>
    </row>
    <row r="500" ht="12.75" hidden="1">
      <c r="B500" s="12"/>
    </row>
    <row r="501" ht="12" customHeight="1">
      <c r="B501" s="12"/>
    </row>
    <row r="502" ht="12.75" hidden="1">
      <c r="B502" s="12"/>
    </row>
    <row r="503" ht="12.75" hidden="1">
      <c r="B503" s="12"/>
    </row>
    <row r="504" ht="12.75" hidden="1">
      <c r="B504" s="12"/>
    </row>
    <row r="505" ht="12.75">
      <c r="B505" s="12"/>
    </row>
    <row r="506" ht="0.75" customHeight="1">
      <c r="B506" s="12"/>
    </row>
    <row r="507" ht="12.75" hidden="1">
      <c r="B507" s="12"/>
    </row>
    <row r="508" ht="12.75" hidden="1">
      <c r="B508" s="12"/>
    </row>
    <row r="509" ht="12.75">
      <c r="B509" s="10"/>
    </row>
    <row r="510" ht="12.75" hidden="1">
      <c r="B510" s="17"/>
    </row>
    <row r="511" ht="12.75" hidden="1">
      <c r="B511" s="12"/>
    </row>
    <row r="512" ht="12.75">
      <c r="B512" s="8"/>
    </row>
    <row r="513" ht="12.75">
      <c r="B513" s="11"/>
    </row>
    <row r="514" ht="12.75">
      <c r="B514" s="11"/>
    </row>
    <row r="515" ht="12.75">
      <c r="B515" s="11"/>
    </row>
    <row r="516" ht="0.75" customHeight="1">
      <c r="B516" s="12"/>
    </row>
    <row r="517" ht="12.75" hidden="1">
      <c r="B517" s="12"/>
    </row>
    <row r="518" ht="12.75" hidden="1">
      <c r="B518" s="12"/>
    </row>
    <row r="519" ht="12.75" hidden="1">
      <c r="B519" s="12"/>
    </row>
    <row r="520" ht="12.75" hidden="1">
      <c r="B520" s="12"/>
    </row>
    <row r="521" ht="12.75">
      <c r="B521" s="8"/>
    </row>
    <row r="522" ht="0.75" customHeight="1">
      <c r="B522" s="12"/>
    </row>
    <row r="523" ht="12.75" hidden="1">
      <c r="B523" s="12"/>
    </row>
    <row r="524" ht="12.75" hidden="1">
      <c r="B524" s="12"/>
    </row>
    <row r="525" ht="12.75" hidden="1">
      <c r="B525" s="12"/>
    </row>
    <row r="526" ht="12.75" hidden="1">
      <c r="B526" s="12"/>
    </row>
    <row r="527" ht="12.75" hidden="1">
      <c r="B527" s="12"/>
    </row>
    <row r="528" ht="12.75" hidden="1">
      <c r="B528" s="12"/>
    </row>
    <row r="529" ht="12.75" hidden="1">
      <c r="B529" s="12"/>
    </row>
    <row r="530" ht="12.75" hidden="1">
      <c r="B530" s="12"/>
    </row>
    <row r="531" ht="12.75" hidden="1">
      <c r="B531" s="12"/>
    </row>
    <row r="532" ht="12.75" hidden="1">
      <c r="B532" s="12"/>
    </row>
    <row r="533" ht="12.75" hidden="1">
      <c r="B533" s="12"/>
    </row>
    <row r="534" ht="12.75" hidden="1">
      <c r="B534" s="12"/>
    </row>
    <row r="535" ht="12.75" hidden="1">
      <c r="B535" s="12"/>
    </row>
    <row r="536" ht="12.75" hidden="1">
      <c r="B536" s="12"/>
    </row>
    <row r="537" ht="12.75" hidden="1">
      <c r="B537" s="12"/>
    </row>
    <row r="538" ht="12.75" hidden="1">
      <c r="B538" s="12"/>
    </row>
    <row r="539" ht="12.75" hidden="1">
      <c r="B539" s="12"/>
    </row>
    <row r="540" ht="12.75">
      <c r="B540" s="12"/>
    </row>
    <row r="541" ht="12.75">
      <c r="B541" s="12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 Roosmaa</dc:creator>
  <cp:keywords/>
  <dc:description/>
  <cp:lastModifiedBy>kasutaja</cp:lastModifiedBy>
  <cp:lastPrinted>2018-11-27T13:11:55Z</cp:lastPrinted>
  <dcterms:created xsi:type="dcterms:W3CDTF">2006-11-15T17:22:10Z</dcterms:created>
  <dcterms:modified xsi:type="dcterms:W3CDTF">2018-12-05T06:44:22Z</dcterms:modified>
  <cp:category/>
  <cp:version/>
  <cp:contentType/>
  <cp:contentStatus/>
</cp:coreProperties>
</file>