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32760" yWindow="1125" windowWidth="18885" windowHeight="11265" activeTab="2"/>
  </bookViews>
  <sheets>
    <sheet name="Fin.teh.,Kulud,Teg.ala, art." sheetId="1" r:id="rId1"/>
    <sheet name="2022 Tulud,Fin.teh." sheetId="2" r:id="rId2"/>
    <sheet name="2022 Kulud,Fin.teh." sheetId="3" r:id="rId3"/>
  </sheets>
  <definedNames/>
  <calcPr fullCalcOnLoad="1"/>
</workbook>
</file>

<file path=xl/comments1.xml><?xml version="1.0" encoding="utf-8"?>
<comments xmlns="http://schemas.openxmlformats.org/spreadsheetml/2006/main">
  <authors>
    <author>valli</author>
    <author>Kasutaja</author>
  </authors>
  <commentList>
    <comment ref="D9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Häädemeeste Vk toetus</t>
        </r>
      </text>
    </comment>
    <comment ref="D14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86475  Uulu puhasti ja 50000 Hajaasustus</t>
        </r>
      </text>
    </comment>
    <comment ref="D15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s.h.Kablibiopuhasti 62600 eurot</t>
        </r>
      </text>
    </comment>
    <comment ref="F14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Hajaasutus vald+riik</t>
        </r>
      </text>
    </comment>
    <comment ref="F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kuu palgaf 32765*12,0 kuud</t>
        </r>
      </text>
    </comment>
    <comment ref="F6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1.Kergtee Rannametsa-Ikla (kogumaksumus 540,0 tuh eurot ja s.h.toetus 307,5 tuh eurot)2. Suurküla rannatee (kogumaksumus 90,0 tuh eurot ja s.h. Toetus 40,0 tuh eurot)</t>
        </r>
      </text>
    </comment>
    <comment ref="F60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Hooldekodu</t>
        </r>
      </text>
    </comment>
    <comment ref="F34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60,0 tuh eurot toetus
</t>
        </r>
      </text>
    </comment>
    <comment ref="F14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veevõtukohtade rajamine</t>
        </r>
      </text>
    </comment>
    <comment ref="F10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Haraldi auto, päästeameti auto kulud</t>
        </r>
      </text>
    </comment>
    <comment ref="F10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heakorraga seotud inventari soetus 4000 eurot; jõulukaunistused 10000 eurot</t>
        </r>
      </text>
    </comment>
    <comment ref="F10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vesoka küte , elekter</t>
        </r>
      </text>
    </comment>
    <comment ref="F15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Kalmistute haldus 43000 eurot. Korteri (Uulu) haldus 3500 eurot.</t>
        </r>
      </text>
    </comment>
    <comment ref="F16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 Uulu korter</t>
        </r>
      </text>
    </comment>
    <comment ref="F58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4500 valla osalus</t>
        </r>
      </text>
    </comment>
    <comment ref="F63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s.h.sünnitoetus 37500 (500 eurot laps); ühekordsed toetused(prillid, riided, toit,ravimid, õppevahendid)6000 eurot;1.kl.astuja toetus 100 eurot laps</t>
        </r>
      </text>
    </comment>
    <comment ref="F62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juubelitoetused (100 in *50)</t>
        </r>
      </text>
    </comment>
    <comment ref="F64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Matusetoetus  50*250= 12500</t>
        </r>
      </text>
    </comment>
    <comment ref="F69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Päästeamet projekt  kodud tuleohutuks valla osalus 2500</t>
        </r>
      </text>
    </comment>
    <comment ref="F5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Kaamerad</t>
        </r>
      </text>
    </comment>
    <comment ref="F8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Kabli rand
(kanalisatsioonja käimla 4000, rannatee10400)</t>
        </r>
      </text>
    </comment>
    <comment ref="F9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Häädemeeste teenuskeskuse rek</t>
        </r>
      </text>
    </comment>
    <comment ref="F51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Hoone renoveerimine</t>
        </r>
      </text>
    </comment>
    <comment ref="F6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toetus 40,0 tuh eurot</t>
        </r>
      </text>
    </comment>
    <comment ref="F6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toetus 299,1 tuh eurot</t>
        </r>
      </text>
    </comment>
    <comment ref="F17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Mai apteek</t>
        </r>
      </text>
    </comment>
    <comment ref="F20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15960 eurot valla infotahvlid</t>
        </r>
      </text>
    </comment>
    <comment ref="F62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19 eakat ööpäevaringsel teenusel hooldekodudes, transporditeenus</t>
        </r>
      </text>
    </comment>
    <comment ref="F49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s-h. T.Joarand (2400 eurot) Häädemeeste sport</t>
        </r>
      </text>
    </comment>
    <comment ref="F50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Maja ventilatsioon 20,0 tuh eurot</t>
        </r>
      </text>
    </comment>
    <comment ref="F4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Eesti Linnade Liit 3000; liivi Lahe Kalanduskogu 1000;Pärnu Lahe Partnerluskogu 3200;POL 35000;PÜTK 2000</t>
        </r>
      </text>
    </comment>
    <comment ref="F29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Hoone renov. Projekti omaosalus</t>
        </r>
      </text>
    </comment>
    <comment ref="F33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Remonttööd(räästakastid,vihmveerennid,lumetõkked) 10600 eurot</t>
        </r>
      </text>
    </comment>
    <comment ref="F35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Hansaprint 14000; Eesti Post 4000;10000 valla raamat Häädemeeste piirkond 26 aastat</t>
        </r>
      </text>
    </comment>
    <comment ref="F63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 tugiisik 80 tundi kuus*4eurot tund =320*12 kuud=3840 eurot</t>
        </r>
      </text>
    </comment>
    <comment ref="F64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isiklik abistaja, psüholoogiline nõustamine,võlanõustamine(kuni 40 eur tund).</t>
        </r>
      </text>
    </comment>
    <comment ref="F62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eakatele ühekordsed toetused(küte, ravimid,transpordikulu)</t>
        </r>
      </text>
    </comment>
    <comment ref="F58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 Okt 2018 seisuga 7 hooldajat(määr 18,30)</t>
        </r>
      </text>
    </comment>
    <comment ref="F59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7 hooldajat(määr kuus 155,10)</t>
        </r>
      </text>
    </comment>
    <comment ref="F59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 isiklku abistajat ja tugiisik 100 tundi* eur tund=400*12=4800 eurot</t>
        </r>
      </text>
    </comment>
    <comment ref="F65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voodid, vaip,lambid,kardinapuud</t>
        </r>
      </text>
    </comment>
    <comment ref="F65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s.h.Massiaru 6500 +Võiste 9000 (korstnapühkija,küte, korrashoid,kindlustused,vihmaveerennid,suitsuandurid); 2500 (ühe toa remont), 2000(kahe pliidi remont)</t>
        </r>
      </text>
    </comment>
    <comment ref="F68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koduhooldustöötja kuupalk 650 eurot</t>
        </r>
      </text>
    </comment>
    <comment ref="F69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Sotsiaali auto</t>
        </r>
      </text>
    </comment>
    <comment ref="F69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3auto kütus, kindlustus ja remont, kasutusrent(4000 eurot)</t>
        </r>
      </text>
    </comment>
    <comment ref="F59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psüholoogiline nõustamine, viipekeele tõlk(1500), ühekordsed sots teenused</t>
        </r>
      </text>
    </comment>
    <comment ref="F59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sihtrühma infopäev</t>
        </r>
      </text>
    </comment>
    <comment ref="F20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tenniselaud, võrgud</t>
        </r>
      </text>
    </comment>
    <comment ref="F20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sportlaste esindussärgid (3000 eur) , valla kommipakid (5000 eur.)</t>
        </r>
      </text>
    </comment>
    <comment ref="F58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Parimate õpilaste premeerimine</t>
        </r>
      </text>
    </comment>
    <comment ref="F58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Õpilaste vastuvõtt ,  õpetajate päev, valla haridustöötajate koolituspäev (3000)</t>
        </r>
      </text>
    </comment>
    <comment ref="F47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s.h.ujumise algõpetus 5000 eurot</t>
        </r>
      </text>
    </comment>
    <comment ref="F40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Vanema rühma põrand, pika korodori põrand</t>
        </r>
      </text>
    </comment>
    <comment ref="F37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Rühma remont ,välisuksed,elektrisüsteem, mänguväljak</t>
        </r>
      </text>
    </comment>
    <comment ref="F59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Jooksvate tulude (267360) ja kulude(262160) vahe 5200 eurot</t>
        </r>
      </text>
    </comment>
    <comment ref="F60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13 kuud</t>
        </r>
      </text>
    </comment>
    <comment ref="F31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1000 köögi remont</t>
        </r>
      </text>
    </comment>
    <comment ref="F3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1500 köögi inventar</t>
        </r>
      </text>
    </comment>
    <comment ref="F32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s.h.laulu-ja tantsupeo transport</t>
        </r>
      </text>
    </comment>
    <comment ref="F58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Valla poolne hariduse toetus õpilastele </t>
        </r>
      </text>
    </comment>
    <comment ref="F49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staadioni  rek projekt</t>
        </r>
      </text>
    </comment>
    <comment ref="F45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350,0 tuh eurot staadioni rek; 25,0 tuh eurot koolihoone laienduse projekt; Koolisöökla  lift 16,0 tuh eurot</t>
        </r>
      </text>
    </comment>
    <comment ref="F17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rek. Projekt Pargi tee 1 ja 3</t>
        </r>
      </text>
    </comment>
    <comment ref="F41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Pärnu LV-le lasteaia kohtade loomiseks</t>
        </r>
      </text>
    </comment>
    <comment ref="F6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toetusfondis eraldis 196646 eurot</t>
        </r>
      </text>
    </comment>
    <comment ref="F3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Helevele auto (kasutusrent 4000 eurot)</t>
        </r>
      </text>
    </comment>
    <comment ref="F14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Oü Vesoka KIK-i projekti omaosaluseks osakapitali suurendamine</t>
        </r>
      </text>
    </comment>
    <comment ref="F358" authorId="1">
      <text>
        <r>
          <rPr>
            <b/>
            <sz val="9"/>
            <rFont val="Tahoma"/>
            <family val="2"/>
          </rPr>
          <t>Kasutaja:</t>
        </r>
        <r>
          <rPr>
            <sz val="9"/>
            <rFont val="Tahoma"/>
            <family val="2"/>
          </rPr>
          <t xml:space="preserve">
Kultuuri-, spordi-, noorsoo- ja haridusprojektide toetuste eraldamise kord"</t>
        </r>
      </text>
    </comment>
    <comment ref="F37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 kuivatuskapi riietel 3381 eurot;puitaed 5473 eurot;triikimisalander 1560 eurot; katusealune mänguväljakule 2530 eurot; mängumaja Pomo 1490 eurot.</t>
        </r>
      </text>
    </comment>
    <comment ref="C48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Keskkooli õpetajate personalikulu</t>
        </r>
      </text>
    </comment>
    <comment ref="O70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2022 I lug ./2021 eelarve lõp.</t>
        </r>
      </text>
    </comment>
    <comment ref="C46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alates 01.01.2019 Uulu KSK  all</t>
        </r>
      </text>
    </comment>
    <comment ref="F47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s.h.22125 eurot soojuspump</t>
        </r>
      </text>
    </comment>
    <comment ref="G7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Lasteia, Laredei,Tööstuse tänava projektid</t>
        </r>
      </text>
    </comment>
    <comment ref="G7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Häädemeeste kergtee ehitusega seotud võrgu ümberehitus 54362</t>
        </r>
      </text>
    </comment>
    <comment ref="G696" authorId="1">
      <text>
        <r>
          <rPr>
            <b/>
            <sz val="9"/>
            <rFont val="Tahoma"/>
            <family val="2"/>
          </rPr>
          <t>Kasutaja:</t>
        </r>
        <r>
          <rPr>
            <sz val="9"/>
            <rFont val="Tahoma"/>
            <family val="2"/>
          </rPr>
          <t xml:space="preserve">
Päästeameti projekt 2018-2019.alates 2020.a. on teg ala 10400 all</t>
        </r>
      </text>
    </comment>
    <comment ref="J11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1.Võiste, Uulu, Häädemeeste mänguväljakud  90,0 tuh eurot 2.Häädemeeste Aleviku,lasteaia ja hooldekodu ümbrusekujundamine 70,0 tuh eurot.3.Projekt Võiste aleviku kujundamine kalurikülaks 73,0 tuh eurot sh omaosalus 15,0 tuhat eurot.4. Vana -Ikla piiripunkti korrastamine10,0 tuh eurot</t>
        </r>
      </text>
    </comment>
    <comment ref="J14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Hajaasutsue programm 75,0 vald+75,0 riik</t>
        </r>
      </text>
    </comment>
    <comment ref="J14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Toetus Häädemeeste VK-le</t>
        </r>
      </text>
    </comment>
    <comment ref="J35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Kultuuri-, spordi-, noorsoo- ja haridusprojektide toetuste eraldamise kord"</t>
        </r>
      </text>
    </comment>
    <comment ref="J49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staadioni  rek projekt 6240+10 tuhat ventilatsioonisüst. uuendamine</t>
        </r>
      </text>
    </comment>
    <comment ref="J16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Osalemine varjupaiga ehituses (Mtü POL)</t>
        </r>
      </text>
    </comment>
    <comment ref="J45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söökla lift</t>
        </r>
      </text>
    </comment>
    <comment ref="J17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Võiste arstipunkti ja sots.töötaja ruumi remont 30,0; Häädemeeste tervisekeskuse lifti projekt.5,0</t>
        </r>
      </text>
    </comment>
    <comment ref="J47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küttesüsteemi renoveerimine</t>
        </r>
      </text>
    </comment>
    <comment ref="J27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20 tuhat uue muuseumi inv. soetus</t>
        </r>
      </text>
    </comment>
    <comment ref="J21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Jõulumäe Tervisespordikeskuse toetus</t>
        </r>
      </text>
    </comment>
    <comment ref="J33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2020 uste tellimus teostatakse 2021 summa 5500 eurot</t>
        </r>
      </text>
    </comment>
    <comment ref="J32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1,0 noorsootöötajat huvitegevuse rahast</t>
        </r>
      </text>
    </comment>
    <comment ref="J29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ringide juhendamine 11565 eurot ja sh 1600 maakütte ja vent. hooldus</t>
        </r>
      </text>
    </comment>
    <comment ref="J59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5400 eurot PÜTK-i sotsiaaltranspordi projekti osalus </t>
        </r>
      </text>
    </comment>
    <comment ref="J68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lisandub puuetega in. hoolekande spetsialist (5 kuud)</t>
        </r>
      </text>
    </comment>
    <comment ref="J9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teenuskeskuse rek sh covidi toetus 195,0 tuhat eurot</t>
        </r>
      </text>
    </comment>
    <comment ref="J51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covidi invest.toetus 195,0 tuhat eurot</t>
        </r>
      </text>
    </comment>
    <comment ref="J23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ajakirjade kapp</t>
        </r>
      </text>
    </comment>
    <comment ref="J18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huviharidus 16120</t>
        </r>
      </text>
    </comment>
    <comment ref="J18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huviharidus 5450</t>
        </r>
      </text>
    </comment>
    <comment ref="J19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huviharidus</t>
        </r>
      </text>
    </comment>
    <comment ref="J19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huviharidus 3000</t>
        </r>
      </text>
    </comment>
    <comment ref="J44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panin 10,0 tuhat eurot Kabli La peale</t>
        </r>
      </text>
    </comment>
    <comment ref="J17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Pargi 1 otsasein </t>
        </r>
      </text>
    </comment>
    <comment ref="J67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Projekt 100% toetus</t>
        </r>
      </text>
    </comment>
    <comment ref="J63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projektitoetus 11,0 tuhat eurot</t>
        </r>
      </text>
    </comment>
    <comment ref="J63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projektitoetus 5,0tuhat eurot</t>
        </r>
      </text>
    </comment>
    <comment ref="J58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toetus 6,4 tuhat eurot</t>
        </r>
      </text>
    </comment>
    <comment ref="J9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teenuskeskuse inventar ,seotud covidi projektiga</t>
        </r>
      </text>
    </comment>
    <comment ref="J4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Eesti Linnade Liit 3,0; liivi Lahe Kalanduskogu 1,0 ;Pärnu Lahe Partnerluskogu 3,2 ;POL 61,4 ;PÜTK 2,0</t>
        </r>
      </text>
    </comment>
    <comment ref="J8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Pärnu LV-ga koostöölepe</t>
        </r>
      </text>
    </comment>
    <comment ref="J20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infotahvlid</t>
        </r>
      </text>
    </comment>
    <comment ref="J52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25,0 tuhat inventari soetus seoses covidi projektiga</t>
        </r>
      </text>
    </comment>
    <comment ref="J64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riigi poolt eraldatud matuse toetus 12096 eurot</t>
        </r>
      </text>
    </comment>
    <comment ref="J10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Vesoka ruumi ülalpidam.</t>
        </r>
      </text>
    </comment>
    <comment ref="J105" authorId="0">
      <text>
        <r>
          <rPr>
            <b/>
            <sz val="9"/>
            <rFont val="Segoe UI"/>
            <family val="2"/>
          </rPr>
          <t>valli:buss</t>
        </r>
      </text>
    </comment>
    <comment ref="M29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põhitoetus 21005 ja ringid 11560</t>
        </r>
      </text>
    </comment>
    <comment ref="M4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lisandus 4383 eurot Pärnu Päikesekooli ehitamise finantseerimise osamaks</t>
        </r>
      </text>
    </comment>
    <comment ref="M6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2021 ületulev summa  kajastatud toetusena art 4502 alla</t>
        </r>
      </text>
    </comment>
    <comment ref="M11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KIK projekti omaosalus (konteinerite soetus)</t>
        </r>
      </text>
    </comment>
    <comment ref="M16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2021 ületulev summa</t>
        </r>
      </text>
    </comment>
    <comment ref="M17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2021 ületulev summa (lifti projekt)</t>
        </r>
      </text>
    </comment>
    <comment ref="M21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Jõulumäe Tervisespordikeskuse toetus</t>
        </r>
      </text>
    </comment>
    <comment ref="M33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pärandi raha 4400 eurot.</t>
        </r>
      </text>
    </comment>
    <comment ref="M33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huviharidus</t>
        </r>
      </text>
    </comment>
    <comment ref="M49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staadioni  rek projekt 6,2 +10 tuhat +7,1 tuhat  projekt ventilatsioonisüst.;20+21  tuhat renoveerimise projekt </t>
        </r>
      </text>
    </comment>
    <comment ref="M51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25,0 tuht huviharidus</t>
        </r>
      </text>
    </comment>
    <comment ref="M62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75,0 hoolduskulude toetus; 5,5 jjuubelitoetused;5,0 ühekordsed toetused</t>
        </r>
      </text>
    </comment>
    <comment ref="M63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sünnitoetus 35,0(60 sündi); 6,0 ühekordsed toetused  ja toiduabi peredele </t>
        </r>
      </text>
    </comment>
    <comment ref="M63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50% vald ja 50% toetus</t>
        </r>
      </text>
    </comment>
    <comment ref="M58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t oetus 6,4</t>
        </r>
      </text>
    </comment>
    <comment ref="M63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toetus 5,0</t>
        </r>
      </text>
    </comment>
    <comment ref="M64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matusetoetus 16,0 (60 taotlejat) ja 7,0 (I klassi astuja toetus 70 taotlejat)</t>
        </r>
      </text>
    </comment>
    <comment ref="M64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isiklik abistaja, psüholoogiline nõustamine, võlanõustamine jne.</t>
        </r>
      </text>
    </comment>
    <comment ref="M3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Eelarve programm juurut.3900+aastamaks 5030</t>
        </r>
      </text>
    </comment>
    <comment ref="M6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Transpordiametile siht. Fin toetus 2021-st ületulev summa</t>
        </r>
      </text>
    </comment>
    <comment ref="M14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60 vald+60 riik(2022)
</t>
        </r>
      </text>
    </comment>
    <comment ref="M14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Vesoka 27,0 ja Häädemeeste Vk 38,0</t>
        </r>
      </text>
    </comment>
    <comment ref="M60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12,0 vanamaja jahutussüsteemi remont; 20,0 tuhat keldri torustiku remont</t>
        </r>
      </text>
    </comment>
    <comment ref="M11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2021 st ületulevad projektid:1. Võiste aleviku kujundamine kalurikülaks 96,3 t uh eurot sh omaosalus 38,3 tuhat eurot.; 2.Häädemeeste mänguväljak 30,0. 3. Häädemeeste aleviku kujun. Projekt  14,5 tuh eurot;
Vana-Ikla piiripunkti kujund. Projekt 8,5 tuh. eurot.</t>
        </r>
      </text>
    </comment>
    <comment ref="M47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2021 ületulev summa</t>
        </r>
      </text>
    </comment>
    <comment ref="M41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projekteerimine</t>
        </r>
      </text>
    </comment>
    <comment ref="N19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482 eurot laulu-ja tantsupeo toetus</t>
        </r>
      </text>
    </comment>
    <comment ref="N32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964 eurot laulu-ja tantsupeo toetus</t>
        </r>
      </text>
    </comment>
    <comment ref="N47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1446 eurot laulu-ja tantsupeo toetus</t>
        </r>
      </text>
    </comment>
    <comment ref="N53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482 eurot laulu-ja tantsupeo toetus</t>
        </r>
      </text>
    </comment>
    <comment ref="N58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Riigilt toetust ei tule, aga peame ise projektiga jätkama 4 aastat veel  (riigi poolne kohustus)</t>
        </r>
      </text>
    </comment>
    <comment ref="N58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puuetega inimeste transport</t>
        </r>
      </text>
    </comment>
    <comment ref="N11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2021 st ületulev projekt:1. Võiste aleviku kujundamine kalurikülaks 110,7  t uh eurot sh omaosalus 52,7 tuhat eurot.;</t>
        </r>
      </text>
    </comment>
    <comment ref="N4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POL 92125, EMOL  4235,Liivi Lahe Kalanduskogu 1,0 ;Pärnu Lahe Partnerluskogu 3,2 ;PÜTK 2,0</t>
        </r>
      </text>
    </comment>
    <comment ref="N10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Vesoka ruumi ülalp. kulud</t>
        </r>
      </text>
    </comment>
    <comment ref="N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5000 eurot arhiivi korrast. tasu</t>
        </r>
      </text>
    </comment>
    <comment ref="N3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2 uue arvuti soetus ja Spoku programm 2,2 tuhat eurot (liitumine +kuutasu 72 eurot)</t>
        </r>
      </text>
    </comment>
    <comment ref="N31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lisandus 3815 eurot  koridori remont(2021 a.-st ületulev summa)</t>
        </r>
      </text>
    </comment>
    <comment ref="N276" authorId="0">
      <text>
        <r>
          <rPr>
            <b/>
            <sz val="9"/>
            <rFont val="Segoe UI"/>
            <family val="2"/>
          </rPr>
          <t>valli:lisandus 1500 eurot kardinad</t>
        </r>
      </text>
    </comment>
    <comment ref="N3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lisandus teenuskeskusele 2000 eurot kardinate raha </t>
        </r>
      </text>
    </comment>
    <comment ref="N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2,0 tuhat eurot volikogu ülek.tasu (6 kuud)</t>
        </r>
      </text>
    </comment>
    <comment ref="N25" authorId="0">
      <text>
        <r>
          <rPr>
            <b/>
            <sz val="9"/>
            <rFont val="Segoe UI"/>
            <family val="2"/>
          </rPr>
          <t>valli
lisatud 6,0 tuhat eurot juriidilise teenuse ostmiseks</t>
        </r>
      </text>
    </comment>
    <comment ref="N14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lisandus 2020-2021 projektide jääk 129474 eurot.(riik+KOV)</t>
        </r>
      </text>
    </comment>
    <comment ref="N63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26135 on 2021 jääk</t>
        </r>
      </text>
    </comment>
    <comment ref="N66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18504 eurot 2021 jääk ja 2022 eraldfus on 68016 eurot</t>
        </r>
      </text>
    </comment>
    <comment ref="N20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kommipakid 5000 eurot</t>
        </r>
      </text>
    </comment>
    <comment ref="N58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6800 eurot tõstetud riikliku huvihariduse rahastuse fondi juurde</t>
        </r>
      </text>
    </comment>
    <comment ref="N53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6800 eurot on valla rah lisatud huvihriduse reale ja erldi fondi enam ei ole ja seletuskirjas kirjutan lahti.</t>
        </r>
      </text>
    </comment>
    <comment ref="N45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lisandus 2021 aastal eraldatud õpilaste kaugõppe toetus 1402 eurot</t>
        </r>
      </text>
    </comment>
    <comment ref="N47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lisandus 2021 aastal eraldatud õpilaste kaugõppe toetus 6430 eurot</t>
        </r>
      </text>
    </comment>
    <comment ref="N48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lisandus 2021 aastal eraldatud õpilaste kaugõppe toetus 1082 eurot</t>
        </r>
      </text>
    </comment>
    <comment ref="N51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lisandus 2021 aastal eraldatud õpilaste kaugõppe toetus 5475 eurot</t>
        </r>
      </text>
    </comment>
    <comment ref="L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seisuga 30.11.2021</t>
        </r>
      </text>
    </comment>
    <comment ref="L12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teede hooldus 63,9 tuhat eurot ja lume lükkamine 53,8 tuh eurot</t>
        </r>
      </text>
    </comment>
    <comment ref="N61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lisatud projekt " Hoolime koos" summas 49223  nakkushaigute leviku tõkestamiseks hooldekodus</t>
        </r>
      </text>
    </comment>
    <comment ref="N28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 3800 eurot Tahku Tare ATS lisatööd seoses Päästeameti ettekirjutusega</t>
        </r>
      </text>
    </comment>
    <comment ref="N16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Luteri kiriku salvkaevu ehitamine 2232 eurot(Tuisu Oü hinnapakkumine)</t>
        </r>
      </text>
    </comment>
    <comment ref="O11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Lähevad välja:1... Häädemeeste aleviku kujun. Projekt 24,4 tuh eurot;
2.Vana-Ikla piiripunkti kujund. Projekt 8,5 tuh. eurot.</t>
        </r>
      </text>
    </comment>
    <comment ref="N41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projekteerimine</t>
        </r>
      </text>
    </comment>
    <comment ref="N49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staadioni projekt lükkub edasi</t>
        </r>
      </text>
    </comment>
    <comment ref="N63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energiahüvitise taotluste menetlemise tasu 1121 eurot</t>
        </r>
      </text>
    </comment>
    <comment ref="N63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Energiakulude hüvitamise toetus</t>
        </r>
      </text>
    </comment>
    <comment ref="N63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Maksud 379 eurot taotluse menetlemise tasudelt.</t>
        </r>
      </text>
    </comment>
    <comment ref="N35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2021 tegelik maksumu aluseks, Omniva teenus on kallinenud</t>
        </r>
      </text>
    </comment>
    <comment ref="N60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keldri torustiku remont</t>
        </r>
      </text>
    </comment>
    <comment ref="N37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projekteerimine</t>
        </r>
      </text>
    </comment>
    <comment ref="N17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projekteerimine 5,0+lift 55,0</t>
        </r>
      </text>
    </comment>
  </commentList>
</comments>
</file>

<file path=xl/comments2.xml><?xml version="1.0" encoding="utf-8"?>
<comments xmlns="http://schemas.openxmlformats.org/spreadsheetml/2006/main">
  <authors>
    <author>valli</author>
    <author>Kasutaja</author>
  </authors>
  <commentList>
    <comment ref="E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Rm prognoos on 3351094 eurot</t>
        </r>
      </text>
    </comment>
    <comment ref="E1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2000 eurot Pria nõudega seotud kohtukulude laekumine</t>
        </r>
      </text>
    </comment>
    <comment ref="E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raamatute soetuse toetus</t>
        </r>
      </text>
    </comment>
    <comment ref="E3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Pria nõude laekumine</t>
        </r>
      </text>
    </comment>
    <comment ref="F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11,93% brutotulult</t>
        </r>
      </text>
    </comment>
    <comment ref="H10" authorId="1">
      <text>
        <r>
          <rPr>
            <b/>
            <sz val="9"/>
            <rFont val="Tahoma"/>
            <family val="2"/>
          </rPr>
          <t>Kasutaja:</t>
        </r>
        <r>
          <rPr>
            <sz val="9"/>
            <rFont val="Tahoma"/>
            <family val="2"/>
          </rPr>
          <t xml:space="preserve">
lisandus Metspoole Pk omatulu 3,4 tuhat eurot</t>
        </r>
      </text>
    </comment>
    <comment ref="H1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Treimani Rahavamaja tulu 2,2; Häädemeeste Muuseum 0,3, Häädemeeste Huvikeskus 1,0</t>
        </r>
      </text>
    </comment>
    <comment ref="H1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Uulu KSK</t>
        </r>
      </text>
    </comment>
    <comment ref="J3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Aasta alguse (482000)ja aasta lõpu raha jäägi vahe (786651)</t>
        </r>
      </text>
    </comment>
    <comment ref="N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10,0 tuhat eurot raamatute soetuseks Keskraamatukogult</t>
        </r>
      </text>
    </comment>
    <comment ref="O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riigi arvestus 4045971 eurot(2022 aastaks) 2021 eeldatav täitmine 3926740, siis lähtuvalt peaks olema tõus 5,9%</t>
        </r>
      </text>
    </comment>
    <comment ref="M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30.11.2021</t>
        </r>
      </text>
    </comment>
    <comment ref="M3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aasta alguse ja aasta lõpu raha jäägi muutus</t>
        </r>
      </text>
    </comment>
    <comment ref="O3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Jääk 692742 eurot, maha võetud 108306 eurot  , projektide ettemaksed, tagatistasud</t>
        </r>
      </text>
    </comment>
    <comment ref="Q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I lug jaan-Lõplik eelarve 2021</t>
        </r>
      </text>
    </comment>
  </commentList>
</comments>
</file>

<file path=xl/comments3.xml><?xml version="1.0" encoding="utf-8"?>
<comments xmlns="http://schemas.openxmlformats.org/spreadsheetml/2006/main">
  <authors>
    <author>valli</author>
  </authors>
  <commentList>
    <comment ref="K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seisuga 30.11.2021</t>
        </r>
      </text>
    </comment>
  </commentList>
</comments>
</file>

<file path=xl/sharedStrings.xml><?xml version="1.0" encoding="utf-8"?>
<sst xmlns="http://schemas.openxmlformats.org/spreadsheetml/2006/main" count="2076" uniqueCount="397">
  <si>
    <t xml:space="preserve"> Laenude võtmine</t>
  </si>
  <si>
    <t xml:space="preserve"> Füüsilise isiku tulumaks</t>
  </si>
  <si>
    <t xml:space="preserve"> Maamaks</t>
  </si>
  <si>
    <t xml:space="preserve"> Reklaamimaks</t>
  </si>
  <si>
    <t xml:space="preserve"> Riigilõivud</t>
  </si>
  <si>
    <t xml:space="preserve"> Laekumised haridusasutuste majandustegevusest</t>
  </si>
  <si>
    <t xml:space="preserve"> Laekumised õiguste müügist</t>
  </si>
  <si>
    <t xml:space="preserve"> Sihtotstarbelised toetused jooksvateks kuludeks</t>
  </si>
  <si>
    <t xml:space="preserve"> Sihtotstarbelised toetused põhivara soetamiseks</t>
  </si>
  <si>
    <t xml:space="preserve"> Mittesihtotstarbelised toetused</t>
  </si>
  <si>
    <t xml:space="preserve"> Intressi- ja viivisetulud hoiustelt</t>
  </si>
  <si>
    <t xml:space="preserve"> Rendi- ja üüritulud mittetoodetud põhivaradelt</t>
  </si>
  <si>
    <t xml:space="preserve"> Trahvid</t>
  </si>
  <si>
    <t xml:space="preserve"> Saastetasud</t>
  </si>
  <si>
    <t xml:space="preserve"> Laekmised sotsiaalasutuste majandustegevusest</t>
  </si>
  <si>
    <t xml:space="preserve"> Maa müük, maa müügiga seotud kulud</t>
  </si>
  <si>
    <t>TULUD,FIN.TEHINGUD KOKKU</t>
  </si>
  <si>
    <t xml:space="preserve"> Vallavolikogu</t>
  </si>
  <si>
    <t xml:space="preserve"> Vallavalitsus</t>
  </si>
  <si>
    <t xml:space="preserve"> Valitsussektori võla teenindamine</t>
  </si>
  <si>
    <t xml:space="preserve"> Maakorraldus</t>
  </si>
  <si>
    <t xml:space="preserve"> Valla teed</t>
  </si>
  <si>
    <t xml:space="preserve"> Jäätmekäitlus (sh prügivedu)</t>
  </si>
  <si>
    <t xml:space="preserve"> Heitveekäitlus</t>
  </si>
  <si>
    <t xml:space="preserve"> Saaste vähendamine</t>
  </si>
  <si>
    <t xml:space="preserve"> Bioloogilise mitmekesisuse ja maastiku kaitse</t>
  </si>
  <si>
    <t xml:space="preserve"> Veevarustus</t>
  </si>
  <si>
    <t xml:space="preserve"> Tänavavalgustus</t>
  </si>
  <si>
    <t xml:space="preserve"> Muud elamu- ja kommunaalmajanduse tegevus</t>
  </si>
  <si>
    <t xml:space="preserve"> Muu puuetega inimeste sotsiaalne kaitse</t>
  </si>
  <si>
    <t xml:space="preserve"> Muu eakate sotsiaalne kaitse</t>
  </si>
  <si>
    <t xml:space="preserve"> Muu perekondade ja laste sotsiaalne kaitse</t>
  </si>
  <si>
    <t xml:space="preserve"> Riiklik toimetulekutoetus</t>
  </si>
  <si>
    <t xml:space="preserve"> Muu sotsiaalsete riskirühmade kaitse</t>
  </si>
  <si>
    <t xml:space="preserve"> Reservfond</t>
  </si>
  <si>
    <t xml:space="preserve"> Turism</t>
  </si>
  <si>
    <t xml:space="preserve"> Per.lõpu raha jääk</t>
  </si>
  <si>
    <t xml:space="preserve"> Laenu tagasimakse</t>
  </si>
  <si>
    <t xml:space="preserve">01111           </t>
  </si>
  <si>
    <t xml:space="preserve">500             </t>
  </si>
  <si>
    <t xml:space="preserve">      Töötasud</t>
  </si>
  <si>
    <t xml:space="preserve">506             </t>
  </si>
  <si>
    <t xml:space="preserve">5500            </t>
  </si>
  <si>
    <t xml:space="preserve">      Administreerimiskulud</t>
  </si>
  <si>
    <t xml:space="preserve">5503            </t>
  </si>
  <si>
    <t xml:space="preserve">      Lähetuskulud</t>
  </si>
  <si>
    <t xml:space="preserve">5504            </t>
  </si>
  <si>
    <t xml:space="preserve">      Koolituskulud</t>
  </si>
  <si>
    <t xml:space="preserve">5513            </t>
  </si>
  <si>
    <t xml:space="preserve">5514            </t>
  </si>
  <si>
    <t xml:space="preserve">      Info- ja kommunikatsioonitehnoloogia kulud</t>
  </si>
  <si>
    <t xml:space="preserve">5515            </t>
  </si>
  <si>
    <t xml:space="preserve">5525            </t>
  </si>
  <si>
    <t xml:space="preserve">      Kultuuri-ja vaba aja sisustamise kulud</t>
  </si>
  <si>
    <t xml:space="preserve">01112           </t>
  </si>
  <si>
    <t xml:space="preserve">      Sihtotstarbelised eraldised jooksvateks kuludeks</t>
  </si>
  <si>
    <t xml:space="preserve">1551            </t>
  </si>
  <si>
    <t xml:space="preserve">      Rajatiste ja hoonete soetamine ja renoveerimine</t>
  </si>
  <si>
    <t xml:space="preserve">      Muud preemiad</t>
  </si>
  <si>
    <t xml:space="preserve">505             </t>
  </si>
  <si>
    <t xml:space="preserve">      Erisoodustused</t>
  </si>
  <si>
    <t xml:space="preserve">5502            </t>
  </si>
  <si>
    <t xml:space="preserve">      Uurimis- ja arendustööde ostukulud</t>
  </si>
  <si>
    <t xml:space="preserve">5511            </t>
  </si>
  <si>
    <t xml:space="preserve">      Kinnistute, hoonete ja ruumide majandamiskulud</t>
  </si>
  <si>
    <t xml:space="preserve">5522            </t>
  </si>
  <si>
    <t xml:space="preserve">      Meditsiinikulud ja hügieenitarbed</t>
  </si>
  <si>
    <t xml:space="preserve">601070          </t>
  </si>
  <si>
    <t xml:space="preserve">      Riigilõiv</t>
  </si>
  <si>
    <t xml:space="preserve">01114           </t>
  </si>
  <si>
    <t xml:space="preserve">608099          </t>
  </si>
  <si>
    <t xml:space="preserve">      Reservfond vald</t>
  </si>
  <si>
    <t xml:space="preserve">      Liikmemaksud</t>
  </si>
  <si>
    <t xml:space="preserve">01700           </t>
  </si>
  <si>
    <t xml:space="preserve">6501            </t>
  </si>
  <si>
    <t xml:space="preserve">      Intressi- ja viivisekulud muudelt kohustustelt</t>
  </si>
  <si>
    <t xml:space="preserve">04210           </t>
  </si>
  <si>
    <t xml:space="preserve">04510           </t>
  </si>
  <si>
    <t xml:space="preserve">5512            </t>
  </si>
  <si>
    <t xml:space="preserve">      Rajatiste majandamiskulud</t>
  </si>
  <si>
    <t>Turism</t>
  </si>
  <si>
    <t xml:space="preserve">      Sihtotstarbelised eraldised jookvateks kuludeks</t>
  </si>
  <si>
    <t xml:space="preserve">04900           </t>
  </si>
  <si>
    <t xml:space="preserve">05100           </t>
  </si>
  <si>
    <t xml:space="preserve">5540            </t>
  </si>
  <si>
    <t xml:space="preserve">      Mitmesugused majanduskulud</t>
  </si>
  <si>
    <t xml:space="preserve">05200           </t>
  </si>
  <si>
    <t xml:space="preserve">05300           </t>
  </si>
  <si>
    <t xml:space="preserve">601080          </t>
  </si>
  <si>
    <t xml:space="preserve">      Loodusressursside kasutamine ja saastetasud</t>
  </si>
  <si>
    <t xml:space="preserve">05400           </t>
  </si>
  <si>
    <t xml:space="preserve">06300           </t>
  </si>
  <si>
    <t xml:space="preserve">06400           </t>
  </si>
  <si>
    <t xml:space="preserve">06605           </t>
  </si>
  <si>
    <t xml:space="preserve">08102           </t>
  </si>
  <si>
    <t xml:space="preserve">      Muu amortiseeruv põhivara</t>
  </si>
  <si>
    <t xml:space="preserve">      Uurimis-ja arendustööd</t>
  </si>
  <si>
    <t xml:space="preserve">     Töötasud</t>
  </si>
  <si>
    <t xml:space="preserve">     Personalikuludega kaasnevad maksud</t>
  </si>
  <si>
    <t xml:space="preserve">     Administreerimiskulud</t>
  </si>
  <si>
    <t xml:space="preserve">     Koolituskulud</t>
  </si>
  <si>
    <t xml:space="preserve">     Kinnistute, hoonete ja ruumide majandamiskulud</t>
  </si>
  <si>
    <t xml:space="preserve">     Õppevahendid</t>
  </si>
  <si>
    <t xml:space="preserve">     Kultuuri-ja vaba aja sisustamise kulud</t>
  </si>
  <si>
    <t xml:space="preserve">08107           </t>
  </si>
  <si>
    <t xml:space="preserve">5524            </t>
  </si>
  <si>
    <t xml:space="preserve">      Õppevahendid</t>
  </si>
  <si>
    <t xml:space="preserve">08201           </t>
  </si>
  <si>
    <t xml:space="preserve">5523            </t>
  </si>
  <si>
    <t xml:space="preserve">      Teavikud ja kunstiesemed</t>
  </si>
  <si>
    <t xml:space="preserve">08203           </t>
  </si>
  <si>
    <t xml:space="preserve">09110           </t>
  </si>
  <si>
    <t xml:space="preserve">5521            </t>
  </si>
  <si>
    <t xml:space="preserve">      Toiduained ja toitlustusteenused</t>
  </si>
  <si>
    <t xml:space="preserve">09212           </t>
  </si>
  <si>
    <t xml:space="preserve">      Rajatiste ja hoonete renoveerimine ja ehitus</t>
  </si>
  <si>
    <t xml:space="preserve">09600           </t>
  </si>
  <si>
    <t xml:space="preserve">      Masinate ja seadmete soetus</t>
  </si>
  <si>
    <t xml:space="preserve">09800           </t>
  </si>
  <si>
    <t xml:space="preserve">10121           </t>
  </si>
  <si>
    <t xml:space="preserve">4133            </t>
  </si>
  <si>
    <t xml:space="preserve">      Toetused puuetega inimestele ja nende hooldajatele</t>
  </si>
  <si>
    <t xml:space="preserve">4137            </t>
  </si>
  <si>
    <t xml:space="preserve">5526            </t>
  </si>
  <si>
    <t xml:space="preserve">      Sotsiaalteenused</t>
  </si>
  <si>
    <t xml:space="preserve">10200           </t>
  </si>
  <si>
    <t xml:space="preserve">10201           </t>
  </si>
  <si>
    <t xml:space="preserve">4138            </t>
  </si>
  <si>
    <t xml:space="preserve">10402           </t>
  </si>
  <si>
    <t xml:space="preserve">4130            </t>
  </si>
  <si>
    <t xml:space="preserve">      Peretoetused</t>
  </si>
  <si>
    <t xml:space="preserve">4134            </t>
  </si>
  <si>
    <t xml:space="preserve">10701           </t>
  </si>
  <si>
    <t xml:space="preserve">4131            </t>
  </si>
  <si>
    <t xml:space="preserve">      Toimetulekutoetus ja täiendavad sotsiaaltoetused</t>
  </si>
  <si>
    <t xml:space="preserve">      Töötasu</t>
  </si>
  <si>
    <t xml:space="preserve">      Personalikuludega kaasnevad maksud</t>
  </si>
  <si>
    <t xml:space="preserve">10702           </t>
  </si>
  <si>
    <t xml:space="preserve"> Laenu tagastamine</t>
  </si>
  <si>
    <t xml:space="preserve"> Perioodi lõpu raha jääk</t>
  </si>
  <si>
    <t xml:space="preserve"> Üldiseloomuga ülekanded valitsussektoris</t>
  </si>
  <si>
    <t>01112</t>
  </si>
  <si>
    <t xml:space="preserve">      Inventari soetamine ja renoveerimine</t>
  </si>
  <si>
    <t>01800</t>
  </si>
  <si>
    <t>01114</t>
  </si>
  <si>
    <t>01700</t>
  </si>
  <si>
    <t>04510</t>
  </si>
  <si>
    <t>04210</t>
  </si>
  <si>
    <t>04730</t>
  </si>
  <si>
    <t>04900</t>
  </si>
  <si>
    <t>06300</t>
  </si>
  <si>
    <t>08102</t>
  </si>
  <si>
    <t>09110</t>
  </si>
  <si>
    <t>09212</t>
  </si>
  <si>
    <t>09600</t>
  </si>
  <si>
    <t>01111</t>
  </si>
  <si>
    <t>05100</t>
  </si>
  <si>
    <t>05300</t>
  </si>
  <si>
    <t>05400</t>
  </si>
  <si>
    <t>06400</t>
  </si>
  <si>
    <t>06605</t>
  </si>
  <si>
    <t>08107</t>
  </si>
  <si>
    <t>08201</t>
  </si>
  <si>
    <t>08203</t>
  </si>
  <si>
    <t>09800</t>
  </si>
  <si>
    <t>10200</t>
  </si>
  <si>
    <t>01600</t>
  </si>
  <si>
    <t xml:space="preserve"> Muud üldised valitsussektori teenused</t>
  </si>
  <si>
    <t xml:space="preserve"> Muud üldised valitsussektori teenused (Valimised)</t>
  </si>
  <si>
    <t xml:space="preserve"> Üldiseiseloomuga ülekanded valitsussektoris</t>
  </si>
  <si>
    <t>KULUD JA FIN.TEHINGUD KOKKU</t>
  </si>
  <si>
    <t>TEG.ALA</t>
  </si>
  <si>
    <t xml:space="preserve">      Masinate ja seadmete soetamine</t>
  </si>
  <si>
    <t>10201</t>
  </si>
  <si>
    <t>10702</t>
  </si>
  <si>
    <t>Osalus</t>
  </si>
  <si>
    <t>%</t>
  </si>
  <si>
    <t xml:space="preserve">      Info-ja kommunikatsioonitehnoloogiaseadmete soetus</t>
  </si>
  <si>
    <t xml:space="preserve">      Sihtotstarbelised eraldised põhivara soetuseks</t>
  </si>
  <si>
    <t>08600</t>
  </si>
  <si>
    <t xml:space="preserve">Muu vabaaeg,kultuur </t>
  </si>
  <si>
    <t>10701</t>
  </si>
  <si>
    <t>01110</t>
  </si>
  <si>
    <t xml:space="preserve">     Meditsiini-ja hügeenikulud</t>
  </si>
  <si>
    <t>Tunnus</t>
  </si>
  <si>
    <t>Kulu liik</t>
  </si>
  <si>
    <t>Töötasu</t>
  </si>
  <si>
    <t>Personalikuludega kaasnevad maksud</t>
  </si>
  <si>
    <t>Erisoodustused</t>
  </si>
  <si>
    <t>Kinnistute,hoonete ja ruumide majandamiskulud</t>
  </si>
  <si>
    <t>Koolituskulud</t>
  </si>
  <si>
    <t>Sõidukite ülalpidamine</t>
  </si>
  <si>
    <t>Infotehnoloogia kulud</t>
  </si>
  <si>
    <t>Inventari kulud</t>
  </si>
  <si>
    <t>Õppevahendid,koolitus-ja lasteaiateenus</t>
  </si>
  <si>
    <t>Rajatiste  majandamiskulud</t>
  </si>
  <si>
    <t>Investeeringud</t>
  </si>
  <si>
    <t>TULUDE-KULUDE VAHE</t>
  </si>
  <si>
    <t>Täitmine</t>
  </si>
  <si>
    <t>Personalikulud kokku</t>
  </si>
  <si>
    <t>Lähetuskulud</t>
  </si>
  <si>
    <t>Uurimis-ja arendustööd</t>
  </si>
  <si>
    <t>Museaalid,raamatud,ajalehed</t>
  </si>
  <si>
    <t>Majanduskulud kokku</t>
  </si>
  <si>
    <t>Kultuuri-ja vaba aja sisustamise kulud</t>
  </si>
  <si>
    <t>Sotsiaalteenused</t>
  </si>
  <si>
    <t xml:space="preserve"> Mitmesugused majanduskulud</t>
  </si>
  <si>
    <t>KÕIK KOKKU</t>
  </si>
  <si>
    <t>Vahe</t>
  </si>
  <si>
    <t>Eraldised põhivara soetuseks</t>
  </si>
  <si>
    <t>Bürookulud</t>
  </si>
  <si>
    <t>Toiduained</t>
  </si>
  <si>
    <t>Meditsiinikulud</t>
  </si>
  <si>
    <t xml:space="preserve"> Noortekeskus</t>
  </si>
  <si>
    <t>Riigilõivud,trahvid,reservfond(muud kulud)</t>
  </si>
  <si>
    <t>10402</t>
  </si>
  <si>
    <t xml:space="preserve">      Toetused töötutele</t>
  </si>
  <si>
    <t xml:space="preserve">      Õppevahendid ja koolituskulud</t>
  </si>
  <si>
    <t>Lõplik eelarve</t>
  </si>
  <si>
    <t xml:space="preserve"> Koolitransport</t>
  </si>
  <si>
    <t>09601</t>
  </si>
  <si>
    <t xml:space="preserve">     Toiduained</t>
  </si>
  <si>
    <t xml:space="preserve">      Kooltusteenus(teised KOV-dele)</t>
  </si>
  <si>
    <t xml:space="preserve"> Muuseum</t>
  </si>
  <si>
    <t xml:space="preserve">     Toetused vanuritele</t>
  </si>
  <si>
    <t xml:space="preserve"> Laekumised kultuuriasutuste majandustegevusest</t>
  </si>
  <si>
    <t xml:space="preserve"> Laekumised üldvalitsemisasutuste majandustegevusest</t>
  </si>
  <si>
    <t>20.5.</t>
  </si>
  <si>
    <t>10121</t>
  </si>
  <si>
    <t>KULUD,FIN.TEHINGUD,INVESTEERINGUD</t>
  </si>
  <si>
    <t>TULUD,FINANTSEERIMISTEHINGUD,INVESTEERINGUD</t>
  </si>
  <si>
    <t xml:space="preserve"> Laekumised spordi-ja puhkeasutuste majandustegevusest</t>
  </si>
  <si>
    <t xml:space="preserve"> Laekumised elamu-kommunaalasutuste majandamisest</t>
  </si>
  <si>
    <t>07600</t>
  </si>
  <si>
    <t xml:space="preserve"> Muu tervishoid</t>
  </si>
  <si>
    <t xml:space="preserve">      Sõidukite ülalpidamise kulud</t>
  </si>
  <si>
    <t xml:space="preserve">      Inventari kulud</t>
  </si>
  <si>
    <t xml:space="preserve">      Personalikuludega kaasnevad maksud </t>
  </si>
  <si>
    <t xml:space="preserve">      Õppetoetused</t>
  </si>
  <si>
    <t xml:space="preserve">      Intressi-, viivise- ja kohustistasukulud võetud laenudelt</t>
  </si>
  <si>
    <t>Kinnit. eelarve</t>
  </si>
  <si>
    <t>04512</t>
  </si>
  <si>
    <t xml:space="preserve"> Ühistranspordi korraldamine</t>
  </si>
  <si>
    <t xml:space="preserve">      Muud fin.kulud</t>
  </si>
  <si>
    <t xml:space="preserve"> Saadud tegevustoetused</t>
  </si>
  <si>
    <t>09510</t>
  </si>
  <si>
    <t xml:space="preserve"> Omanikutulud</t>
  </si>
  <si>
    <t>03100</t>
  </si>
  <si>
    <t>Politsei</t>
  </si>
  <si>
    <t xml:space="preserve"> Politsei</t>
  </si>
  <si>
    <t>04520</t>
  </si>
  <si>
    <t>Veetransport</t>
  </si>
  <si>
    <t>04710</t>
  </si>
  <si>
    <t>Kaubandus</t>
  </si>
  <si>
    <t xml:space="preserve"> Muu toodete ja teenuste müük</t>
  </si>
  <si>
    <t xml:space="preserve"> Veetransport</t>
  </si>
  <si>
    <t>Toetused,eraldised,liikmemaksud</t>
  </si>
  <si>
    <t>05101</t>
  </si>
  <si>
    <t xml:space="preserve"> Avalike alade puhastus</t>
  </si>
  <si>
    <t>Uulu Kultuuri-ja Spordikeskus</t>
  </si>
  <si>
    <t xml:space="preserve"> Uulu Kultuuri-ja Spordikeskus</t>
  </si>
  <si>
    <t>Tahkuranna  Noortekeskus</t>
  </si>
  <si>
    <t xml:space="preserve">     Lähetuskulud</t>
  </si>
  <si>
    <t xml:space="preserve"> Uulu Raamatukogu</t>
  </si>
  <si>
    <t>Võiste Raamatukogu</t>
  </si>
  <si>
    <t>Häädemeeste Raamatukogu</t>
  </si>
  <si>
    <t xml:space="preserve"> Võiste Raamatukogu</t>
  </si>
  <si>
    <t xml:space="preserve"> Häädemeeste Raamatukogu</t>
  </si>
  <si>
    <t>08202</t>
  </si>
  <si>
    <t xml:space="preserve"> Tahku Tare</t>
  </si>
  <si>
    <t xml:space="preserve">       Antud toetused</t>
  </si>
  <si>
    <t xml:space="preserve">  Kabli Seltsimaja</t>
  </si>
  <si>
    <t xml:space="preserve">  Treimani Rahvamaja</t>
  </si>
  <si>
    <t xml:space="preserve"> Häädemeeste Huvikeskus</t>
  </si>
  <si>
    <t xml:space="preserve"> Kabli Seltsimaja</t>
  </si>
  <si>
    <t xml:space="preserve"> Treimani Rahvamaja</t>
  </si>
  <si>
    <t xml:space="preserve">      Antud toetused</t>
  </si>
  <si>
    <t>08207</t>
  </si>
  <si>
    <t xml:space="preserve"> Muinsuskaitse (Pätsiplats)</t>
  </si>
  <si>
    <t>08300</t>
  </si>
  <si>
    <t xml:space="preserve"> Muinsuskaitse(Pätsiplats)</t>
  </si>
  <si>
    <t xml:space="preserve"> Ringhäälingu-ja kirjastamisteenused</t>
  </si>
  <si>
    <t xml:space="preserve"> Muu vabaaeg,kultuur </t>
  </si>
  <si>
    <t xml:space="preserve"> Muu haridus</t>
  </si>
  <si>
    <t xml:space="preserve"> Ringhäälingu -ja kirjastamisteenused (Valla leht)</t>
  </si>
  <si>
    <t xml:space="preserve"> Alusharidus- Uulu Lasteaed</t>
  </si>
  <si>
    <t>Alusharidus-Häädemeeste Lasteaed</t>
  </si>
  <si>
    <t>Alusharidus-Kabli Lasteaed</t>
  </si>
  <si>
    <t>Alusharidus-Tahkuranna LAK</t>
  </si>
  <si>
    <t>Alusharidus-Lasteaiateenus</t>
  </si>
  <si>
    <t xml:space="preserve"> Alusharidus-Uulu Lasteaed</t>
  </si>
  <si>
    <t xml:space="preserve"> Alusharidus-Häädemeeste Lasteaed</t>
  </si>
  <si>
    <t xml:space="preserve"> Alusharidus-Kabli Lasteaed</t>
  </si>
  <si>
    <t xml:space="preserve"> Alusharidus-Tahkuranna LAK</t>
  </si>
  <si>
    <t xml:space="preserve"> Alusharidus-Lasteaiateenus</t>
  </si>
  <si>
    <t xml:space="preserve">      Lasteaia- ja lastehoiuteenus(teistele KOV-dele)</t>
  </si>
  <si>
    <t>09213</t>
  </si>
  <si>
    <t xml:space="preserve"> Põhiharidus Metsapoole  Põhikool</t>
  </si>
  <si>
    <t xml:space="preserve"> Põhiharidus  Uulu Põhikool</t>
  </si>
  <si>
    <t xml:space="preserve"> Põhiharidus Tahkuranna LAK </t>
  </si>
  <si>
    <t>09300</t>
  </si>
  <si>
    <t xml:space="preserve"> Üldkeskhariduse otsekulud Häädemeeste Keskkool</t>
  </si>
  <si>
    <t>KULUD, INVEST.,FIN.TEHINGUD KOKKU</t>
  </si>
  <si>
    <t>Põhiharidus Metsapoole   Põhikool</t>
  </si>
  <si>
    <t>Põhiharidus Uulu   Põhikool</t>
  </si>
  <si>
    <t>Põhiharidus Tahkuranna LAK</t>
  </si>
  <si>
    <t xml:space="preserve">      Õppevahendid </t>
  </si>
  <si>
    <t xml:space="preserve">      Preemiad, stipendiumid</t>
  </si>
  <si>
    <t xml:space="preserve">     Transporditeenused</t>
  </si>
  <si>
    <t xml:space="preserve"> Huviharidus ja huvitegevus</t>
  </si>
  <si>
    <t xml:space="preserve"> Häädemeeste Muusikakool</t>
  </si>
  <si>
    <t xml:space="preserve"> Koolitoit Uulu Põhikool</t>
  </si>
  <si>
    <t xml:space="preserve"> Koolitoit Tahkuranna LAK</t>
  </si>
  <si>
    <t xml:space="preserve"> Koolitoit Metsapoole Põhikool</t>
  </si>
  <si>
    <t xml:space="preserve"> Koolitoit Häädemeeste Keskkool</t>
  </si>
  <si>
    <t xml:space="preserve">  Koolitoit Tahkuranna LAK</t>
  </si>
  <si>
    <t xml:space="preserve">  Koolitoit Metsapoole Põhikool</t>
  </si>
  <si>
    <t xml:space="preserve">  Koolitoit Uulu Põhikool</t>
  </si>
  <si>
    <t xml:space="preserve">  Koolitoit Häädemeeste Keskkool</t>
  </si>
  <si>
    <t xml:space="preserve"> Kaubandus</t>
  </si>
  <si>
    <t xml:space="preserve"> Kutseõppeasutused</t>
  </si>
  <si>
    <t>10400</t>
  </si>
  <si>
    <t xml:space="preserve"> Asendus-ja järelhooldus</t>
  </si>
  <si>
    <t xml:space="preserve">      Administreerimiskulud </t>
  </si>
  <si>
    <t xml:space="preserve"> Muu majandus </t>
  </si>
  <si>
    <t xml:space="preserve">     Mitmesugused majanduskulud</t>
  </si>
  <si>
    <t xml:space="preserve">     Mitmesugused majandamiskulud</t>
  </si>
  <si>
    <t xml:space="preserve"> Huvikoolide haridusteenused</t>
  </si>
  <si>
    <t xml:space="preserve">     Sotsiaalteenused</t>
  </si>
  <si>
    <t xml:space="preserve"> Kapitalirent</t>
  </si>
  <si>
    <t>10900</t>
  </si>
  <si>
    <t xml:space="preserve"> Muu sotsiaalne kaitse</t>
  </si>
  <si>
    <t xml:space="preserve">      Muud sotsiaalabitoetused ja eraldised füüsilistele isikutele</t>
  </si>
  <si>
    <t xml:space="preserve">      Inventari kulud(Suusaliit)</t>
  </si>
  <si>
    <t xml:space="preserve"> Häädemeeste Päevakeskus</t>
  </si>
  <si>
    <t xml:space="preserve"> Päevakeskus</t>
  </si>
  <si>
    <t xml:space="preserve"> Riskirühmade sotsiaalasutused</t>
  </si>
  <si>
    <t>10700</t>
  </si>
  <si>
    <t xml:space="preserve">  Avalike alade puhastus (haljasalad, teede hooldus)</t>
  </si>
  <si>
    <t xml:space="preserve">      Teede hooldus</t>
  </si>
  <si>
    <t xml:space="preserve">      Rajatiste majandamiskulud (turud)</t>
  </si>
  <si>
    <t xml:space="preserve">      Rajatiste majandamiskulud(rannad)</t>
  </si>
  <si>
    <t xml:space="preserve">      Erijuhtudel riigi poolt makstav sotsiaalmaks</t>
  </si>
  <si>
    <t xml:space="preserve"> Muu sotsiaalsete riskirühmade kaitse (erihoolekanne) Sandra</t>
  </si>
  <si>
    <t>Häädemeeste sport ja kultuur</t>
  </si>
  <si>
    <t xml:space="preserve">      Toetus puudega inimeste kodu kohandamiseks(riik)</t>
  </si>
  <si>
    <t xml:space="preserve">      Masinate ja seadmete soetus (valvekaamerad)</t>
  </si>
  <si>
    <t xml:space="preserve">      Kergtee Rannametsa-Ikla</t>
  </si>
  <si>
    <t xml:space="preserve">     Suurküla rannatee </t>
  </si>
  <si>
    <t xml:space="preserve">     Valla teed</t>
  </si>
  <si>
    <r>
      <t xml:space="preserve"> Muu tervishoid </t>
    </r>
    <r>
      <rPr>
        <sz val="10"/>
        <rFont val="Arial"/>
        <family val="2"/>
      </rPr>
      <t>(Häädemeeste tervisekeskus,vallaarst, Mai apteek)</t>
    </r>
  </si>
  <si>
    <t xml:space="preserve">      Inventari kulud(Uulu Suusaliit)</t>
  </si>
  <si>
    <t xml:space="preserve"> Häädemeeste sport ja kultuur</t>
  </si>
  <si>
    <t xml:space="preserve"> Üüri- ja renditulud (mitteeluruumid)</t>
  </si>
  <si>
    <t xml:space="preserve"> Hoonete ja rajatiste müük</t>
  </si>
  <si>
    <t>Suuren.ja vähen. koef.</t>
  </si>
  <si>
    <t xml:space="preserve">      Osaluste soetus</t>
  </si>
  <si>
    <t>SELETUSKIRJA LISA</t>
  </si>
  <si>
    <t>TUNNUS</t>
  </si>
  <si>
    <t xml:space="preserve"> Põhi-ja üldkeskharidus Häädemeeste Keskkool</t>
  </si>
  <si>
    <t xml:space="preserve"> Põhi-ja üldkeskhariduse kulud Häädemeeste Keskkool</t>
  </si>
  <si>
    <t>Põhi-ja üldkeskhariduse  koolitusteenus</t>
  </si>
  <si>
    <t xml:space="preserve"> Põhi-ja üldkeskhariduse  koolitusteenus</t>
  </si>
  <si>
    <t xml:space="preserve">      Koolitusteenus(teistele KOV-dele)</t>
  </si>
  <si>
    <t xml:space="preserve">     Uulu-Pärnu kergtee II etapp</t>
  </si>
  <si>
    <t xml:space="preserve">      Õppevahendid (Puudega lapse koolitusteenus)</t>
  </si>
  <si>
    <t>Põhitegevusega seotud nõuete ja kohustuste saldode muutus</t>
  </si>
  <si>
    <t xml:space="preserve">      Sõidukite ülalpidamise kulud (Eha ja Sandra autod ning koduhooldustöötaja auto)</t>
  </si>
  <si>
    <t xml:space="preserve">      Sõidukite ülalpidamise kulud (Anne-Mai Rand auto kasut.)</t>
  </si>
  <si>
    <t xml:space="preserve">      Sotsiaalteenused(täisealised)</t>
  </si>
  <si>
    <t xml:space="preserve">      Sotsiaalteenused (raske ja sügava puudega lapsed) riik</t>
  </si>
  <si>
    <t xml:space="preserve">      Peretoetused (Projekt "Imelised aastad")</t>
  </si>
  <si>
    <t>ART 55 kokku</t>
  </si>
  <si>
    <t xml:space="preserve">     Suurküla  rannatee parkla</t>
  </si>
  <si>
    <t>04740</t>
  </si>
  <si>
    <t>Üldmajanduslikud arendusprojektid (territoriaalne planeerimine)</t>
  </si>
  <si>
    <t xml:space="preserve"> Üldmajanduslikud arendusprojektid(territoriaalne planeerimine)</t>
  </si>
  <si>
    <t xml:space="preserve">      Peretoetused (Projekt "Tuleohutu kodu" Päästeamet)</t>
  </si>
  <si>
    <t xml:space="preserve"> Eakate kodu</t>
  </si>
  <si>
    <t>Spordirajatiste toetused</t>
  </si>
  <si>
    <t xml:space="preserve">     Tahkuranna kooli juurde tunnel</t>
  </si>
  <si>
    <t xml:space="preserve">      Toetus puudega inimeste inimestele (proteesid, abivahendid,hoolduse korrald.-e,transpor, reh.plaanid.)</t>
  </si>
  <si>
    <t xml:space="preserve">     Aiandi ja Tööstuse tn remont</t>
  </si>
  <si>
    <t xml:space="preserve"> Riskirühmade sotsiaalasutused ( Võiste ja Massiaru sots. majad)</t>
  </si>
  <si>
    <t xml:space="preserve">      Meditsiini-ja hügeenikulud</t>
  </si>
  <si>
    <t xml:space="preserve"> Vabajääk (Per.alg raha jääk) muutus</t>
  </si>
  <si>
    <t>EELARVE PROJEKT 2022 TEGEVUSALADE JA ARTIKLITE LÕIKES</t>
  </si>
  <si>
    <t>2022 AASTA EELARVE PROJEKT</t>
  </si>
  <si>
    <t>I lug -2021 lõpl.eelarve</t>
  </si>
  <si>
    <t>2022 vs 2021 %</t>
  </si>
  <si>
    <t>I lugemine jaanuar</t>
  </si>
  <si>
    <t>Esitatud detsembris 2021</t>
  </si>
  <si>
    <t xml:space="preserve">      Haljasalade hooldus, bussijaamade koristus</t>
  </si>
  <si>
    <t xml:space="preserve"> Muud eespool nimetamata muud tulud</t>
  </si>
  <si>
    <t>I lug jaan-dets 2021</t>
  </si>
  <si>
    <t>I lug jaan -2021 lõp.eelarve</t>
  </si>
  <si>
    <t xml:space="preserve">      Toimetulekutoetus ja täiendavad sotsiaaltoetused (energiakulud)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</si>
</sst>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0.0"/>
    <numFmt numFmtId="175" formatCode="0.000"/>
    <numFmt numFmtId="176" formatCode="0.0000"/>
    <numFmt numFmtId="177" formatCode="#,##0.0"/>
    <numFmt numFmtId="178" formatCode="[$-425]d\.\ mmmm\ yyyy&quot;. a.&quot;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/yyyy"/>
    <numFmt numFmtId="185" formatCode="[$-425]dddd\,\ d\.\ mmmm\ yyyy"/>
    <numFmt numFmtId="186" formatCode="h:mm\.ss"/>
    <numFmt numFmtId="187" formatCode="&quot;Jah&quot;;&quot;Jah&quot;;&quot;Ei&quot;"/>
    <numFmt numFmtId="188" formatCode="&quot;Tõene&quot;;&quot;Tõene&quot;;&quot;Väär&quot;"/>
    <numFmt numFmtId="189" formatCode="&quot;Sees&quot;;&quot;Sees&quot;;&quot;Väljas&quot;"/>
    <numFmt numFmtId="190" formatCode="0.00000000"/>
    <numFmt numFmtId="191" formatCode="0.0000000"/>
    <numFmt numFmtId="192" formatCode="0.000000"/>
    <numFmt numFmtId="193" formatCode="0.00000"/>
  </numFmts>
  <fonts count="76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51"/>
      <name val="Arial"/>
      <family val="2"/>
    </font>
    <font>
      <i/>
      <sz val="8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1"/>
      <name val="Times New Roman"/>
      <family val="1"/>
    </font>
    <font>
      <b/>
      <i/>
      <sz val="8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C000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C000"/>
      <name val="Times New Roman"/>
      <family val="1"/>
    </font>
    <font>
      <b/>
      <i/>
      <sz val="8"/>
      <color rgb="FFFFC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23" borderId="3" applyNumberFormat="0" applyAlignment="0" applyProtection="0"/>
    <xf numFmtId="0" fontId="5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0" fillId="24" borderId="5" applyNumberFormat="0" applyFont="0" applyAlignment="0" applyProtection="0"/>
    <xf numFmtId="0" fontId="58" fillId="25" borderId="0" applyNumberFormat="0" applyBorder="0" applyAlignment="0" applyProtection="0"/>
    <xf numFmtId="0" fontId="6" fillId="0" borderId="0">
      <alignment/>
      <protection/>
    </xf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2" borderId="1" applyNumberFormat="0" applyAlignment="0" applyProtection="0"/>
    <xf numFmtId="0" fontId="64" fillId="20" borderId="9" applyNumberFormat="0" applyAlignment="0" applyProtection="0"/>
    <xf numFmtId="0" fontId="6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3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1" fontId="0" fillId="0" borderId="10" xfId="0" applyNumberFormat="1" applyFont="1" applyBorder="1" applyAlignment="1">
      <alignment horizontal="left"/>
    </xf>
    <xf numFmtId="0" fontId="0" fillId="33" borderId="10" xfId="0" applyFont="1" applyFill="1" applyBorder="1" applyAlignment="1" applyProtection="1">
      <alignment/>
      <protection locked="0"/>
    </xf>
    <xf numFmtId="3" fontId="15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 applyProtection="1">
      <alignment horizontal="left"/>
      <protection locked="0"/>
    </xf>
    <xf numFmtId="1" fontId="0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1" fontId="66" fillId="0" borderId="0" xfId="0" applyNumberFormat="1" applyFont="1" applyAlignment="1">
      <alignment/>
    </xf>
    <xf numFmtId="0" fontId="9" fillId="36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3" fontId="66" fillId="0" borderId="10" xfId="0" applyNumberFormat="1" applyFont="1" applyBorder="1" applyAlignment="1">
      <alignment/>
    </xf>
    <xf numFmtId="0" fontId="66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>
      <alignment/>
    </xf>
    <xf numFmtId="3" fontId="67" fillId="0" borderId="0" xfId="0" applyNumberFormat="1" applyFont="1" applyBorder="1" applyAlignment="1">
      <alignment/>
    </xf>
    <xf numFmtId="0" fontId="0" fillId="36" borderId="10" xfId="0" applyFont="1" applyFill="1" applyBorder="1" applyAlignment="1" applyProtection="1">
      <alignment horizontal="left"/>
      <protection locked="0"/>
    </xf>
    <xf numFmtId="3" fontId="0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66" fillId="0" borderId="0" xfId="0" applyNumberFormat="1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" fontId="69" fillId="0" borderId="0" xfId="0" applyNumberFormat="1" applyFont="1" applyAlignment="1">
      <alignment/>
    </xf>
    <xf numFmtId="0" fontId="70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3" fontId="16" fillId="0" borderId="13" xfId="0" applyNumberFormat="1" applyFont="1" applyBorder="1" applyAlignment="1">
      <alignment/>
    </xf>
    <xf numFmtId="0" fontId="16" fillId="0" borderId="0" xfId="0" applyFont="1" applyAlignment="1">
      <alignment/>
    </xf>
    <xf numFmtId="4" fontId="13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/>
    </xf>
    <xf numFmtId="0" fontId="71" fillId="0" borderId="0" xfId="0" applyFont="1" applyAlignment="1">
      <alignment/>
    </xf>
    <xf numFmtId="1" fontId="17" fillId="0" borderId="11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 wrapText="1"/>
    </xf>
    <xf numFmtId="0" fontId="17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174" fontId="17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/>
    </xf>
    <xf numFmtId="3" fontId="6" fillId="33" borderId="10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left"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left"/>
    </xf>
    <xf numFmtId="0" fontId="6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19" fillId="0" borderId="10" xfId="0" applyFont="1" applyBorder="1" applyAlignment="1">
      <alignment/>
    </xf>
    <xf numFmtId="3" fontId="17" fillId="33" borderId="10" xfId="0" applyNumberFormat="1" applyFont="1" applyFill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20" fillId="0" borderId="0" xfId="0" applyFont="1" applyAlignment="1">
      <alignment/>
    </xf>
    <xf numFmtId="1" fontId="71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3" fontId="72" fillId="0" borderId="0" xfId="0" applyNumberFormat="1" applyFont="1" applyAlignment="1">
      <alignment/>
    </xf>
    <xf numFmtId="0" fontId="21" fillId="0" borderId="10" xfId="0" applyFont="1" applyBorder="1" applyAlignment="1">
      <alignment horizontal="center" wrapText="1"/>
    </xf>
    <xf numFmtId="3" fontId="19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73" fillId="0" borderId="0" xfId="0" applyFont="1" applyAlignment="1">
      <alignment/>
    </xf>
    <xf numFmtId="0" fontId="17" fillId="0" borderId="15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74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6" fillId="33" borderId="11" xfId="0" applyNumberFormat="1" applyFont="1" applyFill="1" applyBorder="1" applyAlignment="1">
      <alignment/>
    </xf>
    <xf numFmtId="174" fontId="17" fillId="0" borderId="10" xfId="0" applyNumberFormat="1" applyFont="1" applyBorder="1" applyAlignment="1">
      <alignment horizontal="center"/>
    </xf>
    <xf numFmtId="174" fontId="22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174" fontId="72" fillId="0" borderId="10" xfId="0" applyNumberFormat="1" applyFont="1" applyBorder="1" applyAlignment="1">
      <alignment/>
    </xf>
  </cellXfs>
  <cellStyles count="45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Kontrolli lahtrit" xfId="39"/>
    <cellStyle name="Followed Hyperlink" xfId="40"/>
    <cellStyle name="Lingitud lahter" xfId="41"/>
    <cellStyle name="Märkus" xfId="42"/>
    <cellStyle name="Neutraalne" xfId="43"/>
    <cellStyle name="Normal_Sheet1" xfId="44"/>
    <cellStyle name="Pealkiri 1" xfId="45"/>
    <cellStyle name="Pealkiri 2" xfId="46"/>
    <cellStyle name="Pealkiri 3" xfId="47"/>
    <cellStyle name="Pealkiri 4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Väljund" xfId="57"/>
    <cellStyle name="Üldpealkiri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10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2" sqref="D2"/>
    </sheetView>
  </sheetViews>
  <sheetFormatPr defaultColWidth="9.140625" defaultRowHeight="12.75"/>
  <cols>
    <col min="1" max="1" width="10.421875" style="27" customWidth="1"/>
    <col min="2" max="2" width="8.28125" style="28" customWidth="1"/>
    <col min="3" max="3" width="74.00390625" style="28" customWidth="1"/>
    <col min="4" max="4" width="15.140625" style="28" customWidth="1"/>
    <col min="5" max="5" width="14.140625" style="28" customWidth="1"/>
    <col min="6" max="6" width="15.00390625" style="28" customWidth="1"/>
    <col min="7" max="7" width="12.28125" style="30" customWidth="1"/>
    <col min="8" max="8" width="15.421875" style="28" customWidth="1"/>
    <col min="9" max="9" width="13.421875" style="28" customWidth="1"/>
    <col min="10" max="10" width="16.421875" style="28" customWidth="1"/>
    <col min="11" max="11" width="17.421875" style="28" customWidth="1"/>
    <col min="12" max="12" width="15.8515625" style="28" customWidth="1"/>
    <col min="13" max="13" width="13.7109375" style="28" customWidth="1"/>
    <col min="14" max="14" width="11.57421875" style="28" bestFit="1" customWidth="1"/>
    <col min="15" max="15" width="15.8515625" style="28" customWidth="1"/>
    <col min="16" max="16384" width="9.140625" style="28" customWidth="1"/>
  </cols>
  <sheetData>
    <row r="1" spans="3:7" ht="15">
      <c r="C1" s="1" t="s">
        <v>357</v>
      </c>
      <c r="G1" s="58"/>
    </row>
    <row r="2" spans="1:16" ht="15">
      <c r="A2" s="32"/>
      <c r="B2" s="18"/>
      <c r="C2" s="1" t="s">
        <v>386</v>
      </c>
      <c r="D2" s="10">
        <v>2018</v>
      </c>
      <c r="E2" s="10">
        <v>2018</v>
      </c>
      <c r="F2" s="10">
        <v>2019</v>
      </c>
      <c r="G2" s="59">
        <v>2019</v>
      </c>
      <c r="H2" s="10">
        <v>2020</v>
      </c>
      <c r="I2" s="10">
        <v>2020</v>
      </c>
      <c r="J2" s="55">
        <v>2021</v>
      </c>
      <c r="K2" s="55">
        <v>2021</v>
      </c>
      <c r="L2" s="55">
        <v>2021</v>
      </c>
      <c r="M2" s="69">
        <v>2022</v>
      </c>
      <c r="N2" s="69">
        <v>2022</v>
      </c>
      <c r="O2" s="69">
        <v>2022</v>
      </c>
      <c r="P2" s="18"/>
    </row>
    <row r="3" spans="1:16" ht="38.25">
      <c r="A3" s="32"/>
      <c r="B3" s="18"/>
      <c r="C3" s="18"/>
      <c r="D3" s="10" t="s">
        <v>218</v>
      </c>
      <c r="E3" s="10" t="s">
        <v>198</v>
      </c>
      <c r="F3" s="26" t="s">
        <v>218</v>
      </c>
      <c r="G3" s="26" t="s">
        <v>198</v>
      </c>
      <c r="H3" s="26" t="s">
        <v>218</v>
      </c>
      <c r="I3" s="26" t="s">
        <v>198</v>
      </c>
      <c r="J3" s="26" t="s">
        <v>240</v>
      </c>
      <c r="K3" s="26" t="s">
        <v>218</v>
      </c>
      <c r="L3" s="26" t="s">
        <v>198</v>
      </c>
      <c r="M3" s="79" t="s">
        <v>391</v>
      </c>
      <c r="N3" s="79" t="s">
        <v>390</v>
      </c>
      <c r="O3" s="75" t="s">
        <v>394</v>
      </c>
      <c r="P3" s="61"/>
    </row>
    <row r="4" spans="1:16" ht="15">
      <c r="A4" s="33" t="s">
        <v>38</v>
      </c>
      <c r="B4" s="9"/>
      <c r="C4" s="34" t="s">
        <v>17</v>
      </c>
      <c r="D4" s="54">
        <f aca="true" t="shared" si="0" ref="D4:N4">SUM(D5:D15)</f>
        <v>26786</v>
      </c>
      <c r="E4" s="54">
        <f t="shared" si="0"/>
        <v>25599.8</v>
      </c>
      <c r="F4" s="54">
        <f t="shared" si="0"/>
        <v>29465</v>
      </c>
      <c r="G4" s="54">
        <f t="shared" si="0"/>
        <v>25584.3</v>
      </c>
      <c r="H4" s="54">
        <f t="shared" si="0"/>
        <v>29765</v>
      </c>
      <c r="I4" s="54">
        <f t="shared" si="0"/>
        <v>27034</v>
      </c>
      <c r="J4" s="54">
        <f t="shared" si="0"/>
        <v>29765</v>
      </c>
      <c r="K4" s="54">
        <f t="shared" si="0"/>
        <v>29765</v>
      </c>
      <c r="L4" s="54">
        <f t="shared" si="0"/>
        <v>25055</v>
      </c>
      <c r="M4" s="54">
        <f t="shared" si="0"/>
        <v>33885</v>
      </c>
      <c r="N4" s="54">
        <f t="shared" si="0"/>
        <v>52715</v>
      </c>
      <c r="O4" s="76">
        <f aca="true" t="shared" si="1" ref="O4:O67">N4-M4</f>
        <v>18830</v>
      </c>
      <c r="P4" s="61"/>
    </row>
    <row r="5" spans="1:16" ht="15">
      <c r="A5" s="17" t="s">
        <v>182</v>
      </c>
      <c r="B5" s="36">
        <v>4500</v>
      </c>
      <c r="C5" s="16" t="s">
        <v>81</v>
      </c>
      <c r="D5" s="12"/>
      <c r="E5" s="12">
        <v>0</v>
      </c>
      <c r="F5" s="12">
        <v>0</v>
      </c>
      <c r="G5" s="12"/>
      <c r="H5" s="12">
        <v>0</v>
      </c>
      <c r="I5" s="12"/>
      <c r="J5" s="12">
        <v>0</v>
      </c>
      <c r="K5" s="12">
        <v>0</v>
      </c>
      <c r="L5" s="12"/>
      <c r="M5" s="12">
        <v>0</v>
      </c>
      <c r="N5" s="12">
        <v>0</v>
      </c>
      <c r="O5" s="76">
        <f t="shared" si="1"/>
        <v>0</v>
      </c>
      <c r="P5" s="61"/>
    </row>
    <row r="6" spans="1:16" ht="15">
      <c r="A6" s="17" t="s">
        <v>38</v>
      </c>
      <c r="B6" s="37" t="s">
        <v>39</v>
      </c>
      <c r="C6" s="37" t="s">
        <v>40</v>
      </c>
      <c r="D6" s="12">
        <v>16000</v>
      </c>
      <c r="E6" s="12">
        <v>15800</v>
      </c>
      <c r="F6" s="12">
        <v>18000</v>
      </c>
      <c r="G6" s="12">
        <v>15325</v>
      </c>
      <c r="H6" s="12">
        <v>18000</v>
      </c>
      <c r="I6" s="12">
        <v>17500</v>
      </c>
      <c r="J6" s="12">
        <v>18000</v>
      </c>
      <c r="K6" s="12">
        <v>18000</v>
      </c>
      <c r="L6" s="12">
        <v>16700</v>
      </c>
      <c r="M6" s="12">
        <v>22500</v>
      </c>
      <c r="N6" s="12">
        <v>33450</v>
      </c>
      <c r="O6" s="76">
        <f t="shared" si="1"/>
        <v>10950</v>
      </c>
      <c r="P6" s="61"/>
    </row>
    <row r="7" spans="1:16" ht="15">
      <c r="A7" s="17" t="s">
        <v>38</v>
      </c>
      <c r="B7" s="37" t="s">
        <v>41</v>
      </c>
      <c r="C7" s="37" t="s">
        <v>237</v>
      </c>
      <c r="D7" s="12">
        <v>5410</v>
      </c>
      <c r="E7" s="12">
        <v>5214</v>
      </c>
      <c r="F7" s="12">
        <v>6085</v>
      </c>
      <c r="G7" s="12">
        <v>5057.25</v>
      </c>
      <c r="H7" s="12">
        <v>6085</v>
      </c>
      <c r="I7" s="12">
        <v>5775</v>
      </c>
      <c r="J7" s="12">
        <v>6085</v>
      </c>
      <c r="K7" s="12">
        <v>6085</v>
      </c>
      <c r="L7" s="12">
        <v>5511</v>
      </c>
      <c r="M7" s="12">
        <v>7605</v>
      </c>
      <c r="N7" s="12">
        <v>11305</v>
      </c>
      <c r="O7" s="76">
        <f t="shared" si="1"/>
        <v>3700</v>
      </c>
      <c r="P7" s="61"/>
    </row>
    <row r="8" spans="1:16" ht="15">
      <c r="A8" s="17" t="s">
        <v>38</v>
      </c>
      <c r="B8" s="16" t="s">
        <v>42</v>
      </c>
      <c r="C8" s="16" t="s">
        <v>43</v>
      </c>
      <c r="D8" s="12">
        <v>1376</v>
      </c>
      <c r="E8" s="12">
        <v>1332.8</v>
      </c>
      <c r="F8" s="12">
        <v>2830</v>
      </c>
      <c r="G8" s="12">
        <v>2751.55</v>
      </c>
      <c r="H8" s="12">
        <v>2810</v>
      </c>
      <c r="I8" s="12">
        <v>2810</v>
      </c>
      <c r="J8" s="12">
        <v>2830</v>
      </c>
      <c r="K8" s="12">
        <v>2830</v>
      </c>
      <c r="L8" s="12">
        <v>2144</v>
      </c>
      <c r="M8" s="12">
        <v>2830</v>
      </c>
      <c r="N8" s="12">
        <v>4960</v>
      </c>
      <c r="O8" s="76">
        <f t="shared" si="1"/>
        <v>2130</v>
      </c>
      <c r="P8" s="61"/>
    </row>
    <row r="9" spans="1:16" ht="15">
      <c r="A9" s="17" t="s">
        <v>38</v>
      </c>
      <c r="B9" s="16" t="s">
        <v>44</v>
      </c>
      <c r="C9" s="16" t="s">
        <v>45</v>
      </c>
      <c r="D9" s="12">
        <v>0</v>
      </c>
      <c r="E9" s="12">
        <v>0</v>
      </c>
      <c r="F9" s="12">
        <v>50</v>
      </c>
      <c r="G9" s="12">
        <v>33.1</v>
      </c>
      <c r="H9" s="12">
        <v>200</v>
      </c>
      <c r="I9" s="12">
        <v>200</v>
      </c>
      <c r="J9" s="12">
        <v>50</v>
      </c>
      <c r="K9" s="12">
        <v>50</v>
      </c>
      <c r="L9" s="12"/>
      <c r="M9" s="12"/>
      <c r="N9" s="12"/>
      <c r="O9" s="76">
        <f t="shared" si="1"/>
        <v>0</v>
      </c>
      <c r="P9" s="61"/>
    </row>
    <row r="10" spans="1:16" ht="15">
      <c r="A10" s="17" t="s">
        <v>38</v>
      </c>
      <c r="B10" s="16" t="s">
        <v>46</v>
      </c>
      <c r="C10" s="16" t="s">
        <v>47</v>
      </c>
      <c r="D10" s="12">
        <v>1650</v>
      </c>
      <c r="E10" s="12">
        <v>1640</v>
      </c>
      <c r="F10" s="12">
        <v>500</v>
      </c>
      <c r="G10" s="12">
        <v>783</v>
      </c>
      <c r="H10" s="12">
        <v>535</v>
      </c>
      <c r="I10" s="12">
        <v>535</v>
      </c>
      <c r="J10" s="12">
        <v>400</v>
      </c>
      <c r="K10" s="12">
        <v>0</v>
      </c>
      <c r="L10" s="12"/>
      <c r="M10" s="12">
        <v>450</v>
      </c>
      <c r="N10" s="12">
        <v>2500</v>
      </c>
      <c r="O10" s="76">
        <f t="shared" si="1"/>
        <v>2050</v>
      </c>
      <c r="P10" s="61"/>
    </row>
    <row r="11" spans="1:16" ht="15">
      <c r="A11" s="38" t="s">
        <v>155</v>
      </c>
      <c r="B11" s="36">
        <v>5511</v>
      </c>
      <c r="C11" s="16" t="s">
        <v>64</v>
      </c>
      <c r="D11" s="12">
        <v>400</v>
      </c>
      <c r="E11" s="12">
        <v>272</v>
      </c>
      <c r="F11" s="12">
        <v>600</v>
      </c>
      <c r="G11" s="12">
        <v>518.4</v>
      </c>
      <c r="H11" s="12">
        <v>100</v>
      </c>
      <c r="I11" s="12">
        <v>80</v>
      </c>
      <c r="J11" s="12">
        <v>500</v>
      </c>
      <c r="K11" s="12">
        <v>200</v>
      </c>
      <c r="L11" s="12"/>
      <c r="M11" s="12">
        <v>500</v>
      </c>
      <c r="N11" s="12">
        <v>500</v>
      </c>
      <c r="O11" s="76">
        <f t="shared" si="1"/>
        <v>0</v>
      </c>
      <c r="P11" s="61"/>
    </row>
    <row r="12" spans="1:16" ht="15">
      <c r="A12" s="17" t="s">
        <v>38</v>
      </c>
      <c r="B12" s="16" t="s">
        <v>48</v>
      </c>
      <c r="C12" s="16" t="s">
        <v>235</v>
      </c>
      <c r="D12" s="12"/>
      <c r="E12" s="12"/>
      <c r="F12" s="12"/>
      <c r="G12" s="12"/>
      <c r="H12" s="12"/>
      <c r="I12" s="12"/>
      <c r="J12" s="12"/>
      <c r="K12" s="12"/>
      <c r="L12" s="12"/>
      <c r="M12" s="68"/>
      <c r="N12" s="68"/>
      <c r="O12" s="76">
        <f t="shared" si="1"/>
        <v>0</v>
      </c>
      <c r="P12" s="61"/>
    </row>
    <row r="13" spans="1:16" ht="15">
      <c r="A13" s="17" t="s">
        <v>38</v>
      </c>
      <c r="B13" s="16" t="s">
        <v>49</v>
      </c>
      <c r="C13" s="16" t="s">
        <v>50</v>
      </c>
      <c r="D13" s="12"/>
      <c r="E13" s="12"/>
      <c r="F13" s="12"/>
      <c r="G13" s="12"/>
      <c r="H13" s="12">
        <v>20</v>
      </c>
      <c r="I13" s="12">
        <v>20</v>
      </c>
      <c r="J13" s="12"/>
      <c r="K13" s="12"/>
      <c r="L13" s="12"/>
      <c r="M13" s="68"/>
      <c r="N13" s="68"/>
      <c r="O13" s="76">
        <f t="shared" si="1"/>
        <v>0</v>
      </c>
      <c r="P13" s="61"/>
    </row>
    <row r="14" spans="1:16" ht="15">
      <c r="A14" s="17" t="s">
        <v>38</v>
      </c>
      <c r="B14" s="16" t="s">
        <v>51</v>
      </c>
      <c r="C14" s="16" t="s">
        <v>236</v>
      </c>
      <c r="D14" s="12">
        <v>1950</v>
      </c>
      <c r="E14" s="12">
        <v>1341</v>
      </c>
      <c r="F14" s="12">
        <v>1400</v>
      </c>
      <c r="G14" s="12">
        <v>1116</v>
      </c>
      <c r="H14" s="12">
        <v>1900</v>
      </c>
      <c r="I14" s="12"/>
      <c r="J14" s="12">
        <v>1900</v>
      </c>
      <c r="K14" s="12">
        <v>1900</v>
      </c>
      <c r="L14" s="12"/>
      <c r="M14" s="68"/>
      <c r="N14" s="68"/>
      <c r="O14" s="76">
        <f t="shared" si="1"/>
        <v>0</v>
      </c>
      <c r="P14" s="61"/>
    </row>
    <row r="15" spans="1:16" ht="15">
      <c r="A15" s="17" t="s">
        <v>38</v>
      </c>
      <c r="B15" s="16" t="s">
        <v>52</v>
      </c>
      <c r="C15" s="16" t="s">
        <v>53</v>
      </c>
      <c r="D15" s="12"/>
      <c r="E15" s="12"/>
      <c r="F15" s="12"/>
      <c r="G15" s="12"/>
      <c r="H15" s="12">
        <v>115</v>
      </c>
      <c r="I15" s="12">
        <v>114</v>
      </c>
      <c r="J15" s="12"/>
      <c r="K15" s="12">
        <v>700</v>
      </c>
      <c r="L15" s="12">
        <v>700</v>
      </c>
      <c r="M15" s="68"/>
      <c r="N15" s="68"/>
      <c r="O15" s="76">
        <f t="shared" si="1"/>
        <v>0</v>
      </c>
      <c r="P15" s="61"/>
    </row>
    <row r="16" spans="1:16" ht="15">
      <c r="A16" s="33" t="s">
        <v>54</v>
      </c>
      <c r="B16" s="9"/>
      <c r="C16" s="34" t="s">
        <v>18</v>
      </c>
      <c r="D16" s="35">
        <f>SUM(D17:D35)</f>
        <v>742200</v>
      </c>
      <c r="E16" s="35">
        <f>SUM(E17:E35)</f>
        <v>760516.2</v>
      </c>
      <c r="F16" s="35">
        <f>SUM(F17:F35)</f>
        <v>693012</v>
      </c>
      <c r="G16" s="35">
        <f>SUM(G17:G35)</f>
        <v>715222.51</v>
      </c>
      <c r="H16" s="35">
        <f aca="true" t="shared" si="2" ref="H16:M16">SUM(H17:H35)</f>
        <v>845155</v>
      </c>
      <c r="I16" s="35">
        <f t="shared" si="2"/>
        <v>841414</v>
      </c>
      <c r="J16" s="35">
        <f>SUM(J17:J35)</f>
        <v>795205</v>
      </c>
      <c r="K16" s="35">
        <f t="shared" si="2"/>
        <v>799883</v>
      </c>
      <c r="L16" s="35">
        <f t="shared" si="2"/>
        <v>741816.9299999999</v>
      </c>
      <c r="M16" s="35">
        <f t="shared" si="2"/>
        <v>906955</v>
      </c>
      <c r="N16" s="35">
        <f>SUM(N17:N35)</f>
        <v>919890</v>
      </c>
      <c r="O16" s="76">
        <f t="shared" si="1"/>
        <v>12935</v>
      </c>
      <c r="P16" s="61"/>
    </row>
    <row r="17" spans="1:16" ht="15">
      <c r="A17" s="17" t="s">
        <v>141</v>
      </c>
      <c r="B17" s="36">
        <v>4139</v>
      </c>
      <c r="C17" s="16" t="s">
        <v>58</v>
      </c>
      <c r="D17" s="12"/>
      <c r="E17" s="12">
        <v>1422</v>
      </c>
      <c r="F17" s="12">
        <v>800</v>
      </c>
      <c r="G17" s="12">
        <v>800</v>
      </c>
      <c r="H17" s="12">
        <v>3000</v>
      </c>
      <c r="I17" s="12">
        <v>1950</v>
      </c>
      <c r="J17" s="12">
        <v>3750</v>
      </c>
      <c r="K17" s="12">
        <v>3750</v>
      </c>
      <c r="L17" s="12">
        <v>937.5</v>
      </c>
      <c r="M17" s="12">
        <v>3750</v>
      </c>
      <c r="N17" s="12">
        <v>3750</v>
      </c>
      <c r="O17" s="76">
        <f t="shared" si="1"/>
        <v>0</v>
      </c>
      <c r="P17" s="61"/>
    </row>
    <row r="18" spans="1:16" ht="15">
      <c r="A18" s="17" t="s">
        <v>141</v>
      </c>
      <c r="B18" s="36">
        <v>4500</v>
      </c>
      <c r="C18" s="16" t="s">
        <v>81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76">
        <f t="shared" si="1"/>
        <v>0</v>
      </c>
      <c r="P18" s="61"/>
    </row>
    <row r="19" spans="1:16" ht="15">
      <c r="A19" s="17" t="s">
        <v>141</v>
      </c>
      <c r="B19" s="36">
        <v>1551</v>
      </c>
      <c r="C19" s="16" t="s">
        <v>57</v>
      </c>
      <c r="D19" s="12"/>
      <c r="E19" s="12"/>
      <c r="F19" s="12"/>
      <c r="G19" s="12"/>
      <c r="H19" s="12">
        <v>40000</v>
      </c>
      <c r="I19" s="12">
        <v>39362</v>
      </c>
      <c r="J19" s="12"/>
      <c r="K19" s="12"/>
      <c r="L19" s="12"/>
      <c r="M19" s="12"/>
      <c r="N19" s="12"/>
      <c r="O19" s="76">
        <f t="shared" si="1"/>
        <v>0</v>
      </c>
      <c r="P19" s="61"/>
    </row>
    <row r="20" spans="1:16" ht="15">
      <c r="A20" s="17" t="s">
        <v>141</v>
      </c>
      <c r="B20" s="36">
        <v>1555</v>
      </c>
      <c r="C20" s="16" t="s">
        <v>177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76">
        <f t="shared" si="1"/>
        <v>0</v>
      </c>
      <c r="P20" s="61"/>
    </row>
    <row r="21" spans="1:16" ht="15">
      <c r="A21" s="17" t="s">
        <v>141</v>
      </c>
      <c r="B21" s="36">
        <v>1556</v>
      </c>
      <c r="C21" s="16" t="s">
        <v>142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76">
        <f t="shared" si="1"/>
        <v>0</v>
      </c>
      <c r="P21" s="61"/>
    </row>
    <row r="22" spans="1:16" ht="15">
      <c r="A22" s="17" t="s">
        <v>54</v>
      </c>
      <c r="B22" s="37" t="s">
        <v>39</v>
      </c>
      <c r="C22" s="37" t="s">
        <v>40</v>
      </c>
      <c r="D22" s="12">
        <v>470690</v>
      </c>
      <c r="E22" s="12">
        <v>461357</v>
      </c>
      <c r="F22" s="12">
        <v>429945</v>
      </c>
      <c r="G22" s="12">
        <v>435398.5</v>
      </c>
      <c r="H22" s="12">
        <v>492683</v>
      </c>
      <c r="I22" s="12">
        <v>492848</v>
      </c>
      <c r="J22" s="12">
        <v>487800</v>
      </c>
      <c r="K22" s="12">
        <v>496478</v>
      </c>
      <c r="L22" s="12">
        <v>461771.43</v>
      </c>
      <c r="M22" s="12">
        <v>556970</v>
      </c>
      <c r="N22" s="12">
        <v>559970</v>
      </c>
      <c r="O22" s="76">
        <f t="shared" si="1"/>
        <v>3000</v>
      </c>
      <c r="P22" s="61"/>
    </row>
    <row r="23" spans="1:16" ht="15">
      <c r="A23" s="17" t="s">
        <v>54</v>
      </c>
      <c r="B23" s="37" t="s">
        <v>59</v>
      </c>
      <c r="C23" s="37" t="s">
        <v>60</v>
      </c>
      <c r="D23" s="12"/>
      <c r="E23" s="12">
        <v>210</v>
      </c>
      <c r="F23" s="12"/>
      <c r="G23" s="12"/>
      <c r="H23" s="12"/>
      <c r="I23" s="12"/>
      <c r="J23" s="12"/>
      <c r="K23" s="12"/>
      <c r="L23" s="12"/>
      <c r="M23" s="12"/>
      <c r="N23" s="12"/>
      <c r="O23" s="76">
        <f t="shared" si="1"/>
        <v>0</v>
      </c>
      <c r="P23" s="61"/>
    </row>
    <row r="24" spans="1:16" ht="15">
      <c r="A24" s="17" t="s">
        <v>54</v>
      </c>
      <c r="B24" s="37" t="s">
        <v>41</v>
      </c>
      <c r="C24" s="37" t="s">
        <v>237</v>
      </c>
      <c r="D24" s="12">
        <v>159942</v>
      </c>
      <c r="E24" s="12">
        <v>156939</v>
      </c>
      <c r="F24" s="12">
        <v>145325</v>
      </c>
      <c r="G24" s="12">
        <v>148267.01</v>
      </c>
      <c r="H24" s="12">
        <v>166212</v>
      </c>
      <c r="I24" s="12">
        <v>167464</v>
      </c>
      <c r="J24" s="12">
        <v>164880</v>
      </c>
      <c r="K24" s="12">
        <v>167820</v>
      </c>
      <c r="L24" s="12">
        <v>156855</v>
      </c>
      <c r="M24" s="12">
        <v>188260</v>
      </c>
      <c r="N24" s="12">
        <v>189270</v>
      </c>
      <c r="O24" s="76">
        <f t="shared" si="1"/>
        <v>1010</v>
      </c>
      <c r="P24" s="61"/>
    </row>
    <row r="25" spans="1:16" ht="15">
      <c r="A25" s="17" t="s">
        <v>54</v>
      </c>
      <c r="B25" s="16" t="s">
        <v>42</v>
      </c>
      <c r="C25" s="16" t="s">
        <v>43</v>
      </c>
      <c r="D25" s="12">
        <v>26750</v>
      </c>
      <c r="E25" s="12">
        <v>44122</v>
      </c>
      <c r="F25" s="12">
        <v>31342</v>
      </c>
      <c r="G25" s="12">
        <v>30779</v>
      </c>
      <c r="H25" s="12">
        <v>38785</v>
      </c>
      <c r="I25" s="12">
        <v>38734</v>
      </c>
      <c r="J25" s="12">
        <v>34000</v>
      </c>
      <c r="K25" s="12">
        <v>28603</v>
      </c>
      <c r="L25" s="12">
        <v>25584</v>
      </c>
      <c r="M25" s="12">
        <v>34000</v>
      </c>
      <c r="N25" s="12">
        <v>40000</v>
      </c>
      <c r="O25" s="76">
        <f t="shared" si="1"/>
        <v>6000</v>
      </c>
      <c r="P25" s="61"/>
    </row>
    <row r="26" spans="1:16" ht="15">
      <c r="A26" s="17" t="s">
        <v>54</v>
      </c>
      <c r="B26" s="16" t="s">
        <v>61</v>
      </c>
      <c r="C26" s="16" t="s">
        <v>62</v>
      </c>
      <c r="D26" s="12"/>
      <c r="E26" s="12"/>
      <c r="F26" s="12"/>
      <c r="G26" s="12"/>
      <c r="H26" s="12">
        <v>5160</v>
      </c>
      <c r="I26" s="12">
        <v>5160</v>
      </c>
      <c r="J26" s="12"/>
      <c r="K26" s="12"/>
      <c r="L26" s="12"/>
      <c r="M26" s="12"/>
      <c r="N26" s="12"/>
      <c r="O26" s="76">
        <f t="shared" si="1"/>
        <v>0</v>
      </c>
      <c r="P26" s="61"/>
    </row>
    <row r="27" spans="1:16" ht="15">
      <c r="A27" s="17" t="s">
        <v>54</v>
      </c>
      <c r="B27" s="16" t="s">
        <v>44</v>
      </c>
      <c r="C27" s="16" t="s">
        <v>45</v>
      </c>
      <c r="D27" s="12">
        <v>700</v>
      </c>
      <c r="E27" s="12">
        <v>155.2</v>
      </c>
      <c r="F27" s="12">
        <v>200</v>
      </c>
      <c r="G27" s="12">
        <v>1091</v>
      </c>
      <c r="H27" s="12">
        <v>1240</v>
      </c>
      <c r="I27" s="12">
        <v>1239</v>
      </c>
      <c r="J27" s="12">
        <v>1000</v>
      </c>
      <c r="K27" s="12">
        <v>1000</v>
      </c>
      <c r="L27" s="12">
        <v>922</v>
      </c>
      <c r="M27" s="12">
        <v>1000</v>
      </c>
      <c r="N27" s="12">
        <v>1000</v>
      </c>
      <c r="O27" s="76">
        <f t="shared" si="1"/>
        <v>0</v>
      </c>
      <c r="P27" s="61"/>
    </row>
    <row r="28" spans="1:16" ht="15">
      <c r="A28" s="17" t="s">
        <v>54</v>
      </c>
      <c r="B28" s="16" t="s">
        <v>46</v>
      </c>
      <c r="C28" s="16" t="s">
        <v>47</v>
      </c>
      <c r="D28" s="12">
        <v>6000</v>
      </c>
      <c r="E28" s="12">
        <v>6048</v>
      </c>
      <c r="F28" s="12">
        <v>6000</v>
      </c>
      <c r="G28" s="12">
        <v>5770</v>
      </c>
      <c r="H28" s="12">
        <v>5410</v>
      </c>
      <c r="I28" s="12">
        <v>5401</v>
      </c>
      <c r="J28" s="12">
        <v>8000</v>
      </c>
      <c r="K28" s="12">
        <v>8000</v>
      </c>
      <c r="L28" s="12">
        <v>7540</v>
      </c>
      <c r="M28" s="12">
        <v>8000</v>
      </c>
      <c r="N28" s="12">
        <v>8000</v>
      </c>
      <c r="O28" s="76">
        <f t="shared" si="1"/>
        <v>0</v>
      </c>
      <c r="P28" s="61"/>
    </row>
    <row r="29" spans="1:16" ht="15">
      <c r="A29" s="17" t="s">
        <v>54</v>
      </c>
      <c r="B29" s="16" t="s">
        <v>63</v>
      </c>
      <c r="C29" s="16" t="s">
        <v>64</v>
      </c>
      <c r="D29" s="12">
        <v>21000</v>
      </c>
      <c r="E29" s="12">
        <v>23597</v>
      </c>
      <c r="F29" s="12">
        <v>25600</v>
      </c>
      <c r="G29" s="12">
        <v>26984</v>
      </c>
      <c r="H29" s="12">
        <v>26000</v>
      </c>
      <c r="I29" s="12">
        <v>24669</v>
      </c>
      <c r="J29" s="12">
        <v>26000</v>
      </c>
      <c r="K29" s="12">
        <v>29000</v>
      </c>
      <c r="L29" s="12">
        <v>29929</v>
      </c>
      <c r="M29" s="12">
        <v>35000</v>
      </c>
      <c r="N29" s="12">
        <v>35000</v>
      </c>
      <c r="O29" s="76">
        <f t="shared" si="1"/>
        <v>0</v>
      </c>
      <c r="P29" s="61"/>
    </row>
    <row r="30" spans="1:16" ht="15">
      <c r="A30" s="17" t="s">
        <v>54</v>
      </c>
      <c r="B30" s="16" t="s">
        <v>48</v>
      </c>
      <c r="C30" s="16" t="s">
        <v>235</v>
      </c>
      <c r="D30" s="12">
        <v>22000</v>
      </c>
      <c r="E30" s="12">
        <v>24767</v>
      </c>
      <c r="F30" s="12">
        <v>24000</v>
      </c>
      <c r="G30" s="12">
        <v>23550</v>
      </c>
      <c r="H30" s="12">
        <v>19500</v>
      </c>
      <c r="I30" s="12">
        <v>19507</v>
      </c>
      <c r="J30" s="12">
        <v>24000</v>
      </c>
      <c r="K30" s="12">
        <v>16000</v>
      </c>
      <c r="L30" s="12">
        <v>13867</v>
      </c>
      <c r="M30" s="12">
        <v>24000</v>
      </c>
      <c r="N30" s="12">
        <v>24000</v>
      </c>
      <c r="O30" s="76">
        <f t="shared" si="1"/>
        <v>0</v>
      </c>
      <c r="P30" s="61"/>
    </row>
    <row r="31" spans="1:16" ht="15">
      <c r="A31" s="17" t="s">
        <v>54</v>
      </c>
      <c r="B31" s="16" t="s">
        <v>49</v>
      </c>
      <c r="C31" s="16" t="s">
        <v>50</v>
      </c>
      <c r="D31" s="12">
        <v>20000</v>
      </c>
      <c r="E31" s="12">
        <v>26721</v>
      </c>
      <c r="F31" s="12">
        <v>24030</v>
      </c>
      <c r="G31" s="12">
        <v>37090</v>
      </c>
      <c r="H31" s="12">
        <v>35740</v>
      </c>
      <c r="I31" s="12">
        <v>34571</v>
      </c>
      <c r="J31" s="12">
        <v>34000</v>
      </c>
      <c r="K31" s="12">
        <v>37000</v>
      </c>
      <c r="L31" s="12">
        <v>35361</v>
      </c>
      <c r="M31" s="12">
        <v>44000</v>
      </c>
      <c r="N31" s="12">
        <v>45000</v>
      </c>
      <c r="O31" s="76">
        <f t="shared" si="1"/>
        <v>1000</v>
      </c>
      <c r="P31" s="61"/>
    </row>
    <row r="32" spans="1:16" ht="15">
      <c r="A32" s="17" t="s">
        <v>54</v>
      </c>
      <c r="B32" s="16" t="s">
        <v>51</v>
      </c>
      <c r="C32" s="16" t="s">
        <v>236</v>
      </c>
      <c r="D32" s="12">
        <v>9000</v>
      </c>
      <c r="E32" s="12">
        <v>7140</v>
      </c>
      <c r="F32" s="12">
        <v>1500</v>
      </c>
      <c r="G32" s="12">
        <v>1328</v>
      </c>
      <c r="H32" s="12">
        <v>7320</v>
      </c>
      <c r="I32" s="12">
        <v>6413</v>
      </c>
      <c r="J32" s="12">
        <v>7000</v>
      </c>
      <c r="K32" s="12">
        <v>7074</v>
      </c>
      <c r="L32" s="12">
        <v>4962</v>
      </c>
      <c r="M32" s="12">
        <v>7000</v>
      </c>
      <c r="N32" s="12">
        <v>9000</v>
      </c>
      <c r="O32" s="76">
        <f t="shared" si="1"/>
        <v>2000</v>
      </c>
      <c r="P32" s="61"/>
    </row>
    <row r="33" spans="1:16" ht="15">
      <c r="A33" s="17" t="s">
        <v>54</v>
      </c>
      <c r="B33" s="16" t="s">
        <v>65</v>
      </c>
      <c r="C33" s="16" t="s">
        <v>66</v>
      </c>
      <c r="D33" s="12">
        <v>1000</v>
      </c>
      <c r="E33" s="12">
        <v>256</v>
      </c>
      <c r="F33" s="12">
        <v>2600</v>
      </c>
      <c r="G33" s="12">
        <v>2601</v>
      </c>
      <c r="H33" s="12">
        <v>3570</v>
      </c>
      <c r="I33" s="12">
        <v>3566</v>
      </c>
      <c r="J33" s="12">
        <v>3200</v>
      </c>
      <c r="K33" s="12">
        <v>3200</v>
      </c>
      <c r="L33" s="12">
        <v>2507</v>
      </c>
      <c r="M33" s="12">
        <v>3200</v>
      </c>
      <c r="N33" s="12">
        <v>3200</v>
      </c>
      <c r="O33" s="76">
        <f t="shared" si="1"/>
        <v>0</v>
      </c>
      <c r="P33" s="61"/>
    </row>
    <row r="34" spans="1:16" ht="15">
      <c r="A34" s="17" t="s">
        <v>54</v>
      </c>
      <c r="B34" s="16" t="s">
        <v>52</v>
      </c>
      <c r="C34" s="16" t="s">
        <v>53</v>
      </c>
      <c r="D34" s="12">
        <v>5118</v>
      </c>
      <c r="E34" s="12">
        <v>6555</v>
      </c>
      <c r="F34" s="12">
        <v>1600</v>
      </c>
      <c r="G34" s="12">
        <v>1548</v>
      </c>
      <c r="H34" s="12">
        <v>535</v>
      </c>
      <c r="I34" s="12">
        <v>530</v>
      </c>
      <c r="J34" s="12">
        <v>1475</v>
      </c>
      <c r="K34" s="12">
        <v>1475</v>
      </c>
      <c r="L34" s="12">
        <v>1098</v>
      </c>
      <c r="M34" s="12">
        <v>1475</v>
      </c>
      <c r="N34" s="12">
        <v>1400</v>
      </c>
      <c r="O34" s="76">
        <f t="shared" si="1"/>
        <v>-75</v>
      </c>
      <c r="P34" s="61"/>
    </row>
    <row r="35" spans="1:16" ht="15">
      <c r="A35" s="17" t="s">
        <v>54</v>
      </c>
      <c r="B35" s="36">
        <v>6010</v>
      </c>
      <c r="C35" s="16" t="s">
        <v>68</v>
      </c>
      <c r="D35" s="12"/>
      <c r="E35" s="12">
        <v>1227</v>
      </c>
      <c r="F35" s="12">
        <v>70</v>
      </c>
      <c r="G35" s="12">
        <v>16</v>
      </c>
      <c r="H35" s="12">
        <v>0</v>
      </c>
      <c r="I35" s="12"/>
      <c r="J35" s="12">
        <v>100</v>
      </c>
      <c r="K35" s="12">
        <v>483</v>
      </c>
      <c r="L35" s="12">
        <v>483</v>
      </c>
      <c r="M35" s="12">
        <v>300</v>
      </c>
      <c r="N35" s="12">
        <v>300</v>
      </c>
      <c r="O35" s="76">
        <f t="shared" si="1"/>
        <v>0</v>
      </c>
      <c r="P35" s="61"/>
    </row>
    <row r="36" spans="1:16" ht="15">
      <c r="A36" s="33" t="s">
        <v>69</v>
      </c>
      <c r="B36" s="9"/>
      <c r="C36" s="34" t="s">
        <v>34</v>
      </c>
      <c r="D36" s="35">
        <f aca="true" t="shared" si="3" ref="D36:N36">D37</f>
        <v>26571</v>
      </c>
      <c r="E36" s="35">
        <f t="shared" si="3"/>
        <v>0</v>
      </c>
      <c r="F36" s="35">
        <f t="shared" si="3"/>
        <v>0</v>
      </c>
      <c r="G36" s="35">
        <f t="shared" si="3"/>
        <v>0</v>
      </c>
      <c r="H36" s="35">
        <f t="shared" si="3"/>
        <v>25834</v>
      </c>
      <c r="I36" s="35">
        <f t="shared" si="3"/>
        <v>0</v>
      </c>
      <c r="J36" s="35">
        <f t="shared" si="3"/>
        <v>110000</v>
      </c>
      <c r="K36" s="35">
        <f t="shared" si="3"/>
        <v>0</v>
      </c>
      <c r="L36" s="35">
        <f t="shared" si="3"/>
        <v>0</v>
      </c>
      <c r="M36" s="35">
        <f t="shared" si="3"/>
        <v>95000</v>
      </c>
      <c r="N36" s="35">
        <f t="shared" si="3"/>
        <v>95000</v>
      </c>
      <c r="O36" s="76">
        <f t="shared" si="1"/>
        <v>0</v>
      </c>
      <c r="P36" s="61"/>
    </row>
    <row r="37" spans="1:16" ht="15">
      <c r="A37" s="17" t="s">
        <v>69</v>
      </c>
      <c r="B37" s="16" t="s">
        <v>70</v>
      </c>
      <c r="C37" s="16" t="s">
        <v>71</v>
      </c>
      <c r="D37" s="12">
        <v>26571</v>
      </c>
      <c r="E37" s="12">
        <v>0</v>
      </c>
      <c r="F37" s="12">
        <v>0</v>
      </c>
      <c r="G37" s="12">
        <v>0</v>
      </c>
      <c r="H37" s="12">
        <v>25834</v>
      </c>
      <c r="I37" s="12"/>
      <c r="J37" s="12">
        <v>110000</v>
      </c>
      <c r="K37" s="12">
        <v>0</v>
      </c>
      <c r="L37" s="12">
        <v>0</v>
      </c>
      <c r="M37" s="68">
        <v>95000</v>
      </c>
      <c r="N37" s="68">
        <v>95000</v>
      </c>
      <c r="O37" s="76">
        <f t="shared" si="1"/>
        <v>0</v>
      </c>
      <c r="P37" s="61"/>
    </row>
    <row r="38" spans="1:16" ht="15">
      <c r="A38" s="33" t="s">
        <v>166</v>
      </c>
      <c r="B38" s="34"/>
      <c r="C38" s="34" t="s">
        <v>168</v>
      </c>
      <c r="D38" s="35">
        <f>SUM(D39:D42)</f>
        <v>0</v>
      </c>
      <c r="E38" s="35">
        <f>SUM(E39:E42)</f>
        <v>0</v>
      </c>
      <c r="F38" s="35">
        <f>SUM(F39:F42)</f>
        <v>23754</v>
      </c>
      <c r="G38" s="35">
        <f>SUM(G39:G42)</f>
        <v>23754.07</v>
      </c>
      <c r="H38" s="35">
        <f aca="true" t="shared" si="4" ref="H38:M38">SUM(H39:H42)</f>
        <v>0</v>
      </c>
      <c r="I38" s="35">
        <f t="shared" si="4"/>
        <v>0</v>
      </c>
      <c r="J38" s="35">
        <f>SUM(J39:J42)</f>
        <v>19600</v>
      </c>
      <c r="K38" s="35">
        <f t="shared" si="4"/>
        <v>19600</v>
      </c>
      <c r="L38" s="35">
        <f t="shared" si="4"/>
        <v>17987.5</v>
      </c>
      <c r="M38" s="35">
        <f t="shared" si="4"/>
        <v>0</v>
      </c>
      <c r="N38" s="35">
        <f>SUM(N39:N42)</f>
        <v>0</v>
      </c>
      <c r="O38" s="76">
        <f t="shared" si="1"/>
        <v>0</v>
      </c>
      <c r="P38" s="61"/>
    </row>
    <row r="39" spans="1:16" ht="15">
      <c r="A39" s="17" t="s">
        <v>166</v>
      </c>
      <c r="B39" s="37" t="s">
        <v>39</v>
      </c>
      <c r="C39" s="37" t="s">
        <v>40</v>
      </c>
      <c r="D39" s="12"/>
      <c r="E39" s="12"/>
      <c r="F39" s="12">
        <v>16558</v>
      </c>
      <c r="G39" s="12">
        <v>16623.94</v>
      </c>
      <c r="H39" s="12"/>
      <c r="I39" s="12"/>
      <c r="J39" s="12">
        <v>13750</v>
      </c>
      <c r="K39" s="12">
        <v>13750</v>
      </c>
      <c r="L39" s="12">
        <v>12804</v>
      </c>
      <c r="M39" s="68">
        <v>0</v>
      </c>
      <c r="N39" s="68">
        <v>0</v>
      </c>
      <c r="O39" s="76">
        <f t="shared" si="1"/>
        <v>0</v>
      </c>
      <c r="P39" s="61"/>
    </row>
    <row r="40" spans="1:16" ht="15">
      <c r="A40" s="17" t="s">
        <v>166</v>
      </c>
      <c r="B40" s="37" t="s">
        <v>41</v>
      </c>
      <c r="C40" s="37" t="s">
        <v>237</v>
      </c>
      <c r="D40" s="12"/>
      <c r="E40" s="12"/>
      <c r="F40" s="12">
        <v>5596</v>
      </c>
      <c r="G40" s="12">
        <v>5618.96</v>
      </c>
      <c r="H40" s="12"/>
      <c r="I40" s="12"/>
      <c r="J40" s="12">
        <v>4650</v>
      </c>
      <c r="K40" s="12">
        <v>4650</v>
      </c>
      <c r="L40" s="12">
        <v>4328</v>
      </c>
      <c r="M40" s="68">
        <v>0</v>
      </c>
      <c r="N40" s="68">
        <v>0</v>
      </c>
      <c r="O40" s="76">
        <f t="shared" si="1"/>
        <v>0</v>
      </c>
      <c r="P40" s="61"/>
    </row>
    <row r="41" spans="1:16" ht="15">
      <c r="A41" s="17" t="s">
        <v>166</v>
      </c>
      <c r="B41" s="16" t="s">
        <v>42</v>
      </c>
      <c r="C41" s="16" t="s">
        <v>43</v>
      </c>
      <c r="D41" s="12"/>
      <c r="E41" s="12"/>
      <c r="F41" s="12">
        <v>500</v>
      </c>
      <c r="G41" s="12">
        <v>455.72</v>
      </c>
      <c r="H41" s="12"/>
      <c r="I41" s="12"/>
      <c r="J41" s="12">
        <v>400</v>
      </c>
      <c r="K41" s="12">
        <v>700</v>
      </c>
      <c r="L41" s="12">
        <v>608</v>
      </c>
      <c r="M41" s="68">
        <v>0</v>
      </c>
      <c r="N41" s="68">
        <v>0</v>
      </c>
      <c r="O41" s="76">
        <f t="shared" si="1"/>
        <v>0</v>
      </c>
      <c r="P41" s="61"/>
    </row>
    <row r="42" spans="1:16" ht="15">
      <c r="A42" s="17" t="s">
        <v>166</v>
      </c>
      <c r="B42" s="16" t="s">
        <v>48</v>
      </c>
      <c r="C42" s="16" t="s">
        <v>235</v>
      </c>
      <c r="D42" s="12"/>
      <c r="E42" s="12"/>
      <c r="F42" s="12">
        <v>1100</v>
      </c>
      <c r="G42" s="12">
        <v>1055.45</v>
      </c>
      <c r="H42" s="12"/>
      <c r="I42" s="12"/>
      <c r="J42" s="12">
        <v>800</v>
      </c>
      <c r="K42" s="12">
        <v>500</v>
      </c>
      <c r="L42" s="12">
        <v>247.5</v>
      </c>
      <c r="M42" s="68">
        <v>0</v>
      </c>
      <c r="N42" s="68">
        <v>0</v>
      </c>
      <c r="O42" s="76">
        <f t="shared" si="1"/>
        <v>0</v>
      </c>
      <c r="P42" s="61"/>
    </row>
    <row r="43" spans="1:16" ht="15">
      <c r="A43" s="33" t="s">
        <v>143</v>
      </c>
      <c r="B43" s="34"/>
      <c r="C43" s="34" t="s">
        <v>140</v>
      </c>
      <c r="D43" s="39">
        <f aca="true" t="shared" si="5" ref="D43:N43">D44</f>
        <v>45000</v>
      </c>
      <c r="E43" s="39">
        <f t="shared" si="5"/>
        <v>41369</v>
      </c>
      <c r="F43" s="39">
        <f t="shared" si="5"/>
        <v>55000</v>
      </c>
      <c r="G43" s="39">
        <f t="shared" si="5"/>
        <v>51677.94</v>
      </c>
      <c r="H43" s="39">
        <f t="shared" si="5"/>
        <v>63000</v>
      </c>
      <c r="I43" s="39">
        <f t="shared" si="5"/>
        <v>62998</v>
      </c>
      <c r="J43" s="39">
        <f t="shared" si="5"/>
        <v>70600</v>
      </c>
      <c r="K43" s="39">
        <f t="shared" si="5"/>
        <v>70600</v>
      </c>
      <c r="L43" s="39">
        <f t="shared" si="5"/>
        <v>72431</v>
      </c>
      <c r="M43" s="39">
        <f t="shared" si="5"/>
        <v>75000</v>
      </c>
      <c r="N43" s="39">
        <f t="shared" si="5"/>
        <v>102560</v>
      </c>
      <c r="O43" s="76">
        <f t="shared" si="1"/>
        <v>27560</v>
      </c>
      <c r="P43" s="61"/>
    </row>
    <row r="44" spans="1:16" ht="15">
      <c r="A44" s="17" t="s">
        <v>143</v>
      </c>
      <c r="B44" s="36">
        <v>4528</v>
      </c>
      <c r="C44" s="16" t="s">
        <v>72</v>
      </c>
      <c r="D44" s="12">
        <v>45000</v>
      </c>
      <c r="E44" s="12">
        <v>41369</v>
      </c>
      <c r="F44" s="12">
        <v>55000</v>
      </c>
      <c r="G44" s="12">
        <v>51677.94</v>
      </c>
      <c r="H44" s="12">
        <v>63000</v>
      </c>
      <c r="I44" s="12">
        <v>62998</v>
      </c>
      <c r="J44" s="12">
        <v>70600</v>
      </c>
      <c r="K44" s="12">
        <v>70600</v>
      </c>
      <c r="L44" s="12">
        <v>72431</v>
      </c>
      <c r="M44" s="12">
        <v>75000</v>
      </c>
      <c r="N44" s="12">
        <v>102560</v>
      </c>
      <c r="O44" s="76">
        <f t="shared" si="1"/>
        <v>27560</v>
      </c>
      <c r="P44" s="61"/>
    </row>
    <row r="45" spans="1:16" ht="15">
      <c r="A45" s="33" t="s">
        <v>73</v>
      </c>
      <c r="B45" s="9"/>
      <c r="C45" s="34" t="s">
        <v>19</v>
      </c>
      <c r="D45" s="35">
        <f aca="true" t="shared" si="6" ref="D45:N45">D46+D48+D47</f>
        <v>10200</v>
      </c>
      <c r="E45" s="35">
        <f t="shared" si="6"/>
        <v>9345</v>
      </c>
      <c r="F45" s="35">
        <f t="shared" si="6"/>
        <v>10200</v>
      </c>
      <c r="G45" s="35">
        <f t="shared" si="6"/>
        <v>9641.789999999999</v>
      </c>
      <c r="H45" s="35">
        <f t="shared" si="6"/>
        <v>37900</v>
      </c>
      <c r="I45" s="35">
        <f t="shared" si="6"/>
        <v>39131</v>
      </c>
      <c r="J45" s="35">
        <f t="shared" si="6"/>
        <v>65200</v>
      </c>
      <c r="K45" s="35">
        <f t="shared" si="6"/>
        <v>55700</v>
      </c>
      <c r="L45" s="35">
        <f t="shared" si="6"/>
        <v>46505.14</v>
      </c>
      <c r="M45" s="35">
        <f t="shared" si="6"/>
        <v>51200</v>
      </c>
      <c r="N45" s="35">
        <f t="shared" si="6"/>
        <v>51200</v>
      </c>
      <c r="O45" s="76">
        <f t="shared" si="1"/>
        <v>0</v>
      </c>
      <c r="P45" s="61"/>
    </row>
    <row r="46" spans="1:16" ht="15">
      <c r="A46" s="17" t="s">
        <v>73</v>
      </c>
      <c r="B46" s="16" t="s">
        <v>74</v>
      </c>
      <c r="C46" s="16" t="s">
        <v>239</v>
      </c>
      <c r="D46" s="12">
        <v>10200</v>
      </c>
      <c r="E46" s="12">
        <v>8850</v>
      </c>
      <c r="F46" s="12">
        <v>9900</v>
      </c>
      <c r="G46" s="12">
        <v>8713.65</v>
      </c>
      <c r="H46" s="12">
        <v>36700</v>
      </c>
      <c r="I46" s="12">
        <v>38382</v>
      </c>
      <c r="J46" s="12">
        <v>64000</v>
      </c>
      <c r="K46" s="12">
        <v>54500</v>
      </c>
      <c r="L46" s="12">
        <v>45288.14</v>
      </c>
      <c r="M46" s="12">
        <v>50000</v>
      </c>
      <c r="N46" s="12">
        <v>50000</v>
      </c>
      <c r="O46" s="76">
        <f t="shared" si="1"/>
        <v>0</v>
      </c>
      <c r="P46" s="61"/>
    </row>
    <row r="47" spans="1:16" ht="15">
      <c r="A47" s="38" t="s">
        <v>145</v>
      </c>
      <c r="B47" s="36">
        <v>6503</v>
      </c>
      <c r="C47" s="16" t="s">
        <v>75</v>
      </c>
      <c r="D47" s="12"/>
      <c r="E47" s="12">
        <v>283</v>
      </c>
      <c r="F47" s="12">
        <v>300</v>
      </c>
      <c r="G47" s="12">
        <v>928.14</v>
      </c>
      <c r="H47" s="12">
        <v>1200</v>
      </c>
      <c r="I47" s="12">
        <v>749</v>
      </c>
      <c r="J47" s="12">
        <v>1200</v>
      </c>
      <c r="K47" s="12">
        <v>1200</v>
      </c>
      <c r="L47" s="12">
        <v>1217</v>
      </c>
      <c r="M47" s="12">
        <v>1200</v>
      </c>
      <c r="N47" s="12">
        <v>1200</v>
      </c>
      <c r="O47" s="76">
        <f t="shared" si="1"/>
        <v>0</v>
      </c>
      <c r="P47" s="61"/>
    </row>
    <row r="48" spans="1:16" ht="15">
      <c r="A48" s="17" t="s">
        <v>73</v>
      </c>
      <c r="B48" s="36">
        <v>6509</v>
      </c>
      <c r="C48" s="16" t="s">
        <v>243</v>
      </c>
      <c r="D48" s="12"/>
      <c r="E48" s="12">
        <v>212</v>
      </c>
      <c r="F48" s="12"/>
      <c r="G48" s="12"/>
      <c r="H48" s="12"/>
      <c r="I48" s="12"/>
      <c r="J48" s="12"/>
      <c r="K48" s="12"/>
      <c r="L48" s="12"/>
      <c r="M48" s="12"/>
      <c r="N48" s="12"/>
      <c r="O48" s="76">
        <f t="shared" si="1"/>
        <v>0</v>
      </c>
      <c r="P48" s="61"/>
    </row>
    <row r="49" spans="1:16" ht="15">
      <c r="A49" s="33" t="s">
        <v>247</v>
      </c>
      <c r="B49" s="34"/>
      <c r="C49" s="34" t="s">
        <v>248</v>
      </c>
      <c r="D49" s="35">
        <f>D51</f>
        <v>2000</v>
      </c>
      <c r="E49" s="35">
        <f>E51</f>
        <v>10</v>
      </c>
      <c r="F49" s="35">
        <f aca="true" t="shared" si="7" ref="F49:N49">F51+F50</f>
        <v>10000</v>
      </c>
      <c r="G49" s="35">
        <f t="shared" si="7"/>
        <v>0</v>
      </c>
      <c r="H49" s="35">
        <f t="shared" si="7"/>
        <v>0</v>
      </c>
      <c r="I49" s="35">
        <f t="shared" si="7"/>
        <v>0</v>
      </c>
      <c r="J49" s="35">
        <f t="shared" si="7"/>
        <v>0</v>
      </c>
      <c r="K49" s="35">
        <f t="shared" si="7"/>
        <v>0</v>
      </c>
      <c r="L49" s="35">
        <f t="shared" si="7"/>
        <v>0</v>
      </c>
      <c r="M49" s="35">
        <f t="shared" si="7"/>
        <v>0</v>
      </c>
      <c r="N49" s="35">
        <f t="shared" si="7"/>
        <v>0</v>
      </c>
      <c r="O49" s="76">
        <f t="shared" si="1"/>
        <v>0</v>
      </c>
      <c r="P49" s="61"/>
    </row>
    <row r="50" spans="1:16" ht="15">
      <c r="A50" s="17" t="s">
        <v>247</v>
      </c>
      <c r="B50" s="36">
        <v>1554</v>
      </c>
      <c r="C50" s="16" t="s">
        <v>346</v>
      </c>
      <c r="D50" s="12"/>
      <c r="E50" s="12"/>
      <c r="F50" s="12">
        <v>10000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76">
        <f t="shared" si="1"/>
        <v>0</v>
      </c>
      <c r="P50" s="61"/>
    </row>
    <row r="51" spans="1:16" ht="15">
      <c r="A51" s="17" t="s">
        <v>247</v>
      </c>
      <c r="B51" s="16" t="s">
        <v>63</v>
      </c>
      <c r="C51" s="16" t="s">
        <v>64</v>
      </c>
      <c r="D51" s="12">
        <v>2000</v>
      </c>
      <c r="E51" s="12">
        <v>10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76">
        <f t="shared" si="1"/>
        <v>0</v>
      </c>
      <c r="P51" s="61"/>
    </row>
    <row r="52" spans="1:16" ht="15">
      <c r="A52" s="33" t="s">
        <v>76</v>
      </c>
      <c r="B52" s="9"/>
      <c r="C52" s="34" t="s">
        <v>20</v>
      </c>
      <c r="D52" s="35">
        <f aca="true" t="shared" si="8" ref="D52:N52">SUM(D53:D59)</f>
        <v>12800</v>
      </c>
      <c r="E52" s="35">
        <f t="shared" si="8"/>
        <v>502112</v>
      </c>
      <c r="F52" s="35">
        <f t="shared" si="8"/>
        <v>12700</v>
      </c>
      <c r="G52" s="35">
        <f t="shared" si="8"/>
        <v>14195.01</v>
      </c>
      <c r="H52" s="35">
        <f t="shared" si="8"/>
        <v>17700</v>
      </c>
      <c r="I52" s="35">
        <f t="shared" si="8"/>
        <v>11775</v>
      </c>
      <c r="J52" s="35">
        <f t="shared" si="8"/>
        <v>12800</v>
      </c>
      <c r="K52" s="35">
        <f t="shared" si="8"/>
        <v>12800</v>
      </c>
      <c r="L52" s="35">
        <f t="shared" si="8"/>
        <v>4202</v>
      </c>
      <c r="M52" s="35">
        <f t="shared" si="8"/>
        <v>12800</v>
      </c>
      <c r="N52" s="35">
        <f t="shared" si="8"/>
        <v>12800</v>
      </c>
      <c r="O52" s="76">
        <f t="shared" si="1"/>
        <v>0</v>
      </c>
      <c r="P52" s="61"/>
    </row>
    <row r="53" spans="1:16" ht="15">
      <c r="A53" s="17" t="s">
        <v>76</v>
      </c>
      <c r="B53" s="16" t="s">
        <v>56</v>
      </c>
      <c r="C53" s="16" t="s">
        <v>57</v>
      </c>
      <c r="D53" s="12"/>
      <c r="E53" s="12">
        <v>494881</v>
      </c>
      <c r="F53" s="12"/>
      <c r="G53" s="12"/>
      <c r="H53" s="12"/>
      <c r="I53" s="12"/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76">
        <f t="shared" si="1"/>
        <v>0</v>
      </c>
      <c r="P53" s="61"/>
    </row>
    <row r="54" spans="1:16" ht="15">
      <c r="A54" s="17" t="s">
        <v>147</v>
      </c>
      <c r="B54" s="36">
        <v>1554</v>
      </c>
      <c r="C54" s="16" t="s">
        <v>117</v>
      </c>
      <c r="D54" s="12"/>
      <c r="E54" s="12"/>
      <c r="F54" s="12"/>
      <c r="G54" s="12"/>
      <c r="H54" s="12"/>
      <c r="I54" s="12"/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76">
        <f t="shared" si="1"/>
        <v>0</v>
      </c>
      <c r="P54" s="61"/>
    </row>
    <row r="55" spans="1:16" ht="15">
      <c r="A55" s="17" t="s">
        <v>76</v>
      </c>
      <c r="B55" s="16" t="s">
        <v>42</v>
      </c>
      <c r="C55" s="16" t="s">
        <v>323</v>
      </c>
      <c r="D55" s="12">
        <v>700</v>
      </c>
      <c r="E55" s="12">
        <v>223</v>
      </c>
      <c r="F55" s="12">
        <v>600</v>
      </c>
      <c r="G55" s="12">
        <v>3460.51</v>
      </c>
      <c r="H55" s="12">
        <v>8067</v>
      </c>
      <c r="I55" s="12">
        <v>8108</v>
      </c>
      <c r="J55" s="12">
        <v>2000</v>
      </c>
      <c r="K55" s="12">
        <v>2000</v>
      </c>
      <c r="L55" s="12">
        <v>2278</v>
      </c>
      <c r="M55" s="12">
        <v>2000</v>
      </c>
      <c r="N55" s="12">
        <v>2000</v>
      </c>
      <c r="O55" s="76">
        <f t="shared" si="1"/>
        <v>0</v>
      </c>
      <c r="P55" s="61"/>
    </row>
    <row r="56" spans="1:16" ht="15">
      <c r="A56" s="17" t="s">
        <v>76</v>
      </c>
      <c r="B56" s="16" t="s">
        <v>61</v>
      </c>
      <c r="C56" s="16" t="s">
        <v>62</v>
      </c>
      <c r="D56" s="12">
        <v>12000</v>
      </c>
      <c r="E56" s="12">
        <v>6574</v>
      </c>
      <c r="F56" s="12">
        <v>12000</v>
      </c>
      <c r="G56" s="12">
        <v>10508</v>
      </c>
      <c r="H56" s="12">
        <v>4933</v>
      </c>
      <c r="I56" s="12">
        <v>3493</v>
      </c>
      <c r="J56" s="12">
        <v>10500</v>
      </c>
      <c r="K56" s="12">
        <v>10500</v>
      </c>
      <c r="L56" s="12">
        <v>1856</v>
      </c>
      <c r="M56" s="12">
        <v>10500</v>
      </c>
      <c r="N56" s="12">
        <v>10500</v>
      </c>
      <c r="O56" s="76">
        <f t="shared" si="1"/>
        <v>0</v>
      </c>
      <c r="P56" s="61"/>
    </row>
    <row r="57" spans="1:16" ht="15">
      <c r="A57" s="17" t="s">
        <v>147</v>
      </c>
      <c r="B57" s="16" t="s">
        <v>78</v>
      </c>
      <c r="C57" s="16" t="s">
        <v>79</v>
      </c>
      <c r="D57" s="12"/>
      <c r="E57" s="12">
        <v>414</v>
      </c>
      <c r="F57" s="12"/>
      <c r="G57" s="12"/>
      <c r="H57" s="12"/>
      <c r="I57" s="12"/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76">
        <f t="shared" si="1"/>
        <v>0</v>
      </c>
      <c r="P57" s="61"/>
    </row>
    <row r="58" spans="1:16" ht="15">
      <c r="A58" s="17" t="s">
        <v>147</v>
      </c>
      <c r="B58" s="16" t="s">
        <v>51</v>
      </c>
      <c r="C58" s="16" t="s">
        <v>236</v>
      </c>
      <c r="D58" s="12"/>
      <c r="E58" s="12"/>
      <c r="F58" s="12"/>
      <c r="G58" s="12"/>
      <c r="H58" s="12">
        <v>4400</v>
      </c>
      <c r="I58" s="12"/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76">
        <f t="shared" si="1"/>
        <v>0</v>
      </c>
      <c r="P58" s="61"/>
    </row>
    <row r="59" spans="1:16" ht="15">
      <c r="A59" s="17" t="s">
        <v>147</v>
      </c>
      <c r="B59" s="36">
        <v>6010</v>
      </c>
      <c r="C59" s="16" t="s">
        <v>68</v>
      </c>
      <c r="D59" s="12">
        <v>100</v>
      </c>
      <c r="E59" s="12">
        <v>20</v>
      </c>
      <c r="F59" s="12">
        <v>100</v>
      </c>
      <c r="G59" s="12">
        <v>226.5</v>
      </c>
      <c r="H59" s="12">
        <v>300</v>
      </c>
      <c r="I59" s="12">
        <v>174</v>
      </c>
      <c r="J59" s="12">
        <v>300</v>
      </c>
      <c r="K59" s="12">
        <v>300</v>
      </c>
      <c r="L59" s="12">
        <v>68</v>
      </c>
      <c r="M59" s="12">
        <v>300</v>
      </c>
      <c r="N59" s="12">
        <v>300</v>
      </c>
      <c r="O59" s="76">
        <f t="shared" si="1"/>
        <v>0</v>
      </c>
      <c r="P59" s="61"/>
    </row>
    <row r="60" spans="1:16" ht="15">
      <c r="A60" s="33" t="s">
        <v>77</v>
      </c>
      <c r="B60" s="9"/>
      <c r="C60" s="34" t="s">
        <v>21</v>
      </c>
      <c r="D60" s="35">
        <f>SUM(D61:D72)</f>
        <v>793119</v>
      </c>
      <c r="E60" s="35">
        <f>SUM(E61:E72)</f>
        <v>688812</v>
      </c>
      <c r="F60" s="35">
        <f>SUM(F61:F72)-F62-F63-F68-F65</f>
        <v>1511091</v>
      </c>
      <c r="G60" s="35">
        <f>SUM(G61:G72)-G62-G63-G68-G65-G64</f>
        <v>751237.84</v>
      </c>
      <c r="H60" s="35">
        <f>SUM(H61:H72)-H62-H63-H68-H65-H64-H66</f>
        <v>1313129</v>
      </c>
      <c r="I60" s="35">
        <f>SUM(I61:I72)-I62-I63-I68-I65-I64-I66</f>
        <v>1031394</v>
      </c>
      <c r="J60" s="35">
        <f>SUM(J61:J72)-J62-J63-J68-J67-J65-J64-J66</f>
        <v>738000</v>
      </c>
      <c r="K60" s="35">
        <f>SUM(K61:K72)-K62-K63-K68-K67-K65-K64-K66</f>
        <v>927982</v>
      </c>
      <c r="L60" s="35">
        <f>SUM(L61:L72)-L62-L63-L68-L67-L65-L64-L66</f>
        <v>580661.1599999999</v>
      </c>
      <c r="M60" s="35">
        <f>SUM(M61:M72)-M62-M63-M68-M67-M65-M64-M66</f>
        <v>555000</v>
      </c>
      <c r="N60" s="35">
        <f>SUM(N61:N72)-N62-N63-N68-N67-N65-N64-N66</f>
        <v>516000</v>
      </c>
      <c r="O60" s="76">
        <f t="shared" si="1"/>
        <v>-39000</v>
      </c>
      <c r="P60" s="61"/>
    </row>
    <row r="61" spans="1:16" ht="15">
      <c r="A61" s="17" t="s">
        <v>77</v>
      </c>
      <c r="B61" s="16" t="s">
        <v>56</v>
      </c>
      <c r="C61" s="16" t="s">
        <v>57</v>
      </c>
      <c r="D61" s="12">
        <v>793119</v>
      </c>
      <c r="E61" s="12">
        <v>654542</v>
      </c>
      <c r="F61" s="12">
        <f aca="true" t="shared" si="9" ref="F61:K61">SUM(F62:F68)</f>
        <v>1456991</v>
      </c>
      <c r="G61" s="12">
        <f t="shared" si="9"/>
        <v>650652.8400000001</v>
      </c>
      <c r="H61" s="12">
        <f t="shared" si="9"/>
        <v>1296129</v>
      </c>
      <c r="I61" s="12">
        <f t="shared" si="9"/>
        <v>1030697</v>
      </c>
      <c r="J61" s="12">
        <f>SUM(J62:J68)</f>
        <v>738000</v>
      </c>
      <c r="K61" s="12">
        <f t="shared" si="9"/>
        <v>927982</v>
      </c>
      <c r="L61" s="12">
        <f>SUM(L62:L68)</f>
        <v>580220</v>
      </c>
      <c r="M61" s="12">
        <f>SUM(M62:M68)</f>
        <v>205000</v>
      </c>
      <c r="N61" s="12">
        <f>SUM(N62:N68)</f>
        <v>166000</v>
      </c>
      <c r="O61" s="76">
        <f t="shared" si="1"/>
        <v>-39000</v>
      </c>
      <c r="P61" s="61"/>
    </row>
    <row r="62" spans="1:16" ht="15">
      <c r="A62" s="17"/>
      <c r="B62" s="40"/>
      <c r="C62" s="40" t="s">
        <v>347</v>
      </c>
      <c r="D62" s="41"/>
      <c r="E62" s="41"/>
      <c r="F62" s="41">
        <v>540000</v>
      </c>
      <c r="G62" s="41">
        <v>393955.2</v>
      </c>
      <c r="H62" s="41">
        <v>43019</v>
      </c>
      <c r="I62" s="41">
        <v>33059</v>
      </c>
      <c r="J62" s="41"/>
      <c r="K62" s="41"/>
      <c r="L62" s="41"/>
      <c r="M62" s="41"/>
      <c r="N62" s="41"/>
      <c r="O62" s="76">
        <f t="shared" si="1"/>
        <v>0</v>
      </c>
      <c r="P62" s="61"/>
    </row>
    <row r="63" spans="1:16" ht="15">
      <c r="A63" s="17"/>
      <c r="B63" s="40"/>
      <c r="C63" s="40" t="s">
        <v>348</v>
      </c>
      <c r="D63" s="41"/>
      <c r="E63" s="41"/>
      <c r="F63" s="41">
        <v>40000</v>
      </c>
      <c r="G63" s="41">
        <v>2736</v>
      </c>
      <c r="H63" s="41">
        <v>30000</v>
      </c>
      <c r="I63" s="41"/>
      <c r="J63" s="41">
        <v>30000</v>
      </c>
      <c r="K63" s="41">
        <v>28560</v>
      </c>
      <c r="L63" s="41">
        <v>28560</v>
      </c>
      <c r="M63" s="41">
        <v>0</v>
      </c>
      <c r="N63" s="41">
        <v>0</v>
      </c>
      <c r="O63" s="76">
        <f t="shared" si="1"/>
        <v>0</v>
      </c>
      <c r="P63" s="61"/>
    </row>
    <row r="64" spans="1:16" ht="15">
      <c r="A64" s="17"/>
      <c r="B64" s="40"/>
      <c r="C64" s="40" t="s">
        <v>373</v>
      </c>
      <c r="D64" s="41"/>
      <c r="E64" s="41"/>
      <c r="F64" s="41"/>
      <c r="G64" s="41">
        <v>0</v>
      </c>
      <c r="H64" s="41">
        <v>67000</v>
      </c>
      <c r="I64" s="41">
        <v>59798</v>
      </c>
      <c r="J64" s="41"/>
      <c r="K64" s="41"/>
      <c r="L64" s="41"/>
      <c r="M64" s="41"/>
      <c r="N64" s="41"/>
      <c r="O64" s="76">
        <f t="shared" si="1"/>
        <v>0</v>
      </c>
      <c r="P64" s="61"/>
    </row>
    <row r="65" spans="1:16" ht="15">
      <c r="A65" s="17"/>
      <c r="B65" s="40"/>
      <c r="C65" s="40" t="s">
        <v>364</v>
      </c>
      <c r="D65" s="41"/>
      <c r="E65" s="41"/>
      <c r="F65" s="41">
        <v>636991</v>
      </c>
      <c r="G65" s="41">
        <v>15396.64</v>
      </c>
      <c r="H65" s="41">
        <v>550000</v>
      </c>
      <c r="I65" s="41">
        <v>509205</v>
      </c>
      <c r="J65" s="41"/>
      <c r="K65" s="41"/>
      <c r="L65" s="41"/>
      <c r="M65" s="41"/>
      <c r="N65" s="41"/>
      <c r="O65" s="76">
        <f t="shared" si="1"/>
        <v>0</v>
      </c>
      <c r="P65" s="61"/>
    </row>
    <row r="66" spans="1:16" ht="15">
      <c r="A66" s="17"/>
      <c r="B66" s="40"/>
      <c r="C66" s="40" t="s">
        <v>382</v>
      </c>
      <c r="D66" s="41"/>
      <c r="E66" s="41"/>
      <c r="F66" s="41"/>
      <c r="G66" s="41"/>
      <c r="H66" s="41">
        <v>200000</v>
      </c>
      <c r="I66" s="41">
        <v>9165</v>
      </c>
      <c r="J66" s="41">
        <v>153000</v>
      </c>
      <c r="K66" s="41">
        <v>161982</v>
      </c>
      <c r="L66" s="41">
        <v>161982</v>
      </c>
      <c r="M66" s="41">
        <v>0</v>
      </c>
      <c r="N66" s="41">
        <v>0</v>
      </c>
      <c r="O66" s="76">
        <f t="shared" si="1"/>
        <v>0</v>
      </c>
      <c r="P66" s="61"/>
    </row>
    <row r="67" spans="1:16" ht="15">
      <c r="A67" s="17"/>
      <c r="B67" s="40"/>
      <c r="C67" s="40" t="s">
        <v>380</v>
      </c>
      <c r="D67" s="41"/>
      <c r="E67" s="41"/>
      <c r="F67" s="41"/>
      <c r="G67" s="41"/>
      <c r="H67" s="41">
        <v>0</v>
      </c>
      <c r="I67" s="41"/>
      <c r="J67" s="41">
        <v>350000</v>
      </c>
      <c r="K67" s="41">
        <v>350000</v>
      </c>
      <c r="L67" s="41"/>
      <c r="M67" s="41"/>
      <c r="N67" s="41"/>
      <c r="O67" s="76">
        <f t="shared" si="1"/>
        <v>0</v>
      </c>
      <c r="P67" s="61"/>
    </row>
    <row r="68" spans="1:16" ht="15">
      <c r="A68" s="17"/>
      <c r="B68" s="40"/>
      <c r="C68" s="40" t="s">
        <v>349</v>
      </c>
      <c r="D68" s="41"/>
      <c r="E68" s="41"/>
      <c r="F68" s="41">
        <v>240000</v>
      </c>
      <c r="G68" s="41">
        <v>238565</v>
      </c>
      <c r="H68" s="41">
        <v>406110</v>
      </c>
      <c r="I68" s="41">
        <v>419470</v>
      </c>
      <c r="J68" s="41">
        <v>205000</v>
      </c>
      <c r="K68" s="41">
        <v>387440</v>
      </c>
      <c r="L68" s="41">
        <v>389678</v>
      </c>
      <c r="M68" s="41">
        <v>205000</v>
      </c>
      <c r="N68" s="41">
        <v>166000</v>
      </c>
      <c r="O68" s="76">
        <f aca="true" t="shared" si="10" ref="O68:O131">N68-M68</f>
        <v>-39000</v>
      </c>
      <c r="P68" s="61"/>
    </row>
    <row r="69" spans="1:16" ht="15">
      <c r="A69" s="17" t="s">
        <v>146</v>
      </c>
      <c r="B69" s="36">
        <v>4502</v>
      </c>
      <c r="C69" s="16" t="s">
        <v>178</v>
      </c>
      <c r="D69" s="41"/>
      <c r="E69" s="41"/>
      <c r="F69" s="41"/>
      <c r="G69" s="41"/>
      <c r="H69" s="41"/>
      <c r="I69" s="41"/>
      <c r="J69" s="41"/>
      <c r="K69" s="41"/>
      <c r="L69" s="41"/>
      <c r="M69" s="12">
        <v>350000</v>
      </c>
      <c r="N69" s="12">
        <v>350000</v>
      </c>
      <c r="O69" s="76">
        <f t="shared" si="10"/>
        <v>0</v>
      </c>
      <c r="P69" s="61"/>
    </row>
    <row r="70" spans="1:16" ht="15">
      <c r="A70" s="17" t="s">
        <v>146</v>
      </c>
      <c r="B70" s="16" t="s">
        <v>61</v>
      </c>
      <c r="C70" s="16" t="s">
        <v>62</v>
      </c>
      <c r="D70" s="12"/>
      <c r="E70" s="12"/>
      <c r="F70" s="12">
        <v>9100</v>
      </c>
      <c r="G70" s="12">
        <v>9090</v>
      </c>
      <c r="H70" s="12"/>
      <c r="I70" s="12"/>
      <c r="J70" s="12"/>
      <c r="K70" s="12"/>
      <c r="L70" s="12"/>
      <c r="M70" s="12"/>
      <c r="N70" s="12"/>
      <c r="O70" s="76">
        <f t="shared" si="10"/>
        <v>0</v>
      </c>
      <c r="P70" s="61"/>
    </row>
    <row r="71" spans="1:16" ht="15">
      <c r="A71" s="17" t="s">
        <v>77</v>
      </c>
      <c r="B71" s="16" t="s">
        <v>78</v>
      </c>
      <c r="C71" s="16" t="s">
        <v>79</v>
      </c>
      <c r="D71" s="12"/>
      <c r="E71" s="12">
        <v>34270</v>
      </c>
      <c r="F71" s="12">
        <v>45000</v>
      </c>
      <c r="G71" s="12">
        <v>91495</v>
      </c>
      <c r="H71" s="12">
        <v>17000</v>
      </c>
      <c r="I71" s="12">
        <v>697</v>
      </c>
      <c r="J71" s="12"/>
      <c r="K71" s="12"/>
      <c r="L71" s="12">
        <v>441.16</v>
      </c>
      <c r="M71" s="12"/>
      <c r="N71" s="12"/>
      <c r="O71" s="76">
        <f t="shared" si="10"/>
        <v>0</v>
      </c>
      <c r="P71" s="61"/>
    </row>
    <row r="72" spans="1:16" ht="15">
      <c r="A72" s="17" t="s">
        <v>146</v>
      </c>
      <c r="B72" s="16" t="s">
        <v>51</v>
      </c>
      <c r="C72" s="16" t="s">
        <v>236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76">
        <f t="shared" si="10"/>
        <v>0</v>
      </c>
      <c r="P72" s="61"/>
    </row>
    <row r="73" spans="1:16" ht="15">
      <c r="A73" s="33" t="s">
        <v>241</v>
      </c>
      <c r="B73" s="34"/>
      <c r="C73" s="34" t="s">
        <v>242</v>
      </c>
      <c r="D73" s="35">
        <f aca="true" t="shared" si="11" ref="D73:N73">D74+D75</f>
        <v>50000</v>
      </c>
      <c r="E73" s="35">
        <f t="shared" si="11"/>
        <v>47008</v>
      </c>
      <c r="F73" s="35">
        <f t="shared" si="11"/>
        <v>50000</v>
      </c>
      <c r="G73" s="35">
        <f t="shared" si="11"/>
        <v>50615.96</v>
      </c>
      <c r="H73" s="35">
        <f t="shared" si="11"/>
        <v>51000</v>
      </c>
      <c r="I73" s="35">
        <f t="shared" si="11"/>
        <v>50616</v>
      </c>
      <c r="J73" s="35">
        <f t="shared" si="11"/>
        <v>51000</v>
      </c>
      <c r="K73" s="35">
        <f t="shared" si="11"/>
        <v>51000</v>
      </c>
      <c r="L73" s="35">
        <f t="shared" si="11"/>
        <v>46747</v>
      </c>
      <c r="M73" s="35">
        <f t="shared" si="11"/>
        <v>51000</v>
      </c>
      <c r="N73" s="35">
        <f t="shared" si="11"/>
        <v>51000</v>
      </c>
      <c r="O73" s="76">
        <f t="shared" si="10"/>
        <v>0</v>
      </c>
      <c r="P73" s="61"/>
    </row>
    <row r="74" spans="1:16" ht="15">
      <c r="A74" s="17" t="s">
        <v>241</v>
      </c>
      <c r="B74" s="36">
        <v>4528</v>
      </c>
      <c r="C74" s="16" t="s">
        <v>72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76">
        <f t="shared" si="10"/>
        <v>0</v>
      </c>
      <c r="P74" s="61"/>
    </row>
    <row r="75" spans="1:16" ht="15">
      <c r="A75" s="17" t="s">
        <v>241</v>
      </c>
      <c r="B75" s="14">
        <v>4500</v>
      </c>
      <c r="C75" s="16" t="s">
        <v>81</v>
      </c>
      <c r="D75" s="12">
        <v>50000</v>
      </c>
      <c r="E75" s="12">
        <v>47008</v>
      </c>
      <c r="F75" s="12">
        <v>50000</v>
      </c>
      <c r="G75" s="12">
        <v>50615.96</v>
      </c>
      <c r="H75" s="12">
        <v>51000</v>
      </c>
      <c r="I75" s="12">
        <v>50616</v>
      </c>
      <c r="J75" s="12">
        <v>51000</v>
      </c>
      <c r="K75" s="12">
        <v>51000</v>
      </c>
      <c r="L75" s="12">
        <v>46747</v>
      </c>
      <c r="M75" s="12">
        <v>51000</v>
      </c>
      <c r="N75" s="12">
        <v>51000</v>
      </c>
      <c r="O75" s="76">
        <f t="shared" si="10"/>
        <v>0</v>
      </c>
      <c r="P75" s="61"/>
    </row>
    <row r="76" spans="1:16" ht="15">
      <c r="A76" s="33" t="s">
        <v>250</v>
      </c>
      <c r="B76" s="9"/>
      <c r="C76" s="34" t="s">
        <v>251</v>
      </c>
      <c r="D76" s="35">
        <f aca="true" t="shared" si="12" ref="D76:N76">SUM(D77:D79)</f>
        <v>42750</v>
      </c>
      <c r="E76" s="35">
        <f t="shared" si="12"/>
        <v>10334</v>
      </c>
      <c r="F76" s="35">
        <f t="shared" si="12"/>
        <v>22000</v>
      </c>
      <c r="G76" s="35">
        <f t="shared" si="12"/>
        <v>21880.539999999997</v>
      </c>
      <c r="H76" s="35">
        <f t="shared" si="12"/>
        <v>0</v>
      </c>
      <c r="I76" s="35">
        <f t="shared" si="12"/>
        <v>0</v>
      </c>
      <c r="J76" s="35">
        <f t="shared" si="12"/>
        <v>0</v>
      </c>
      <c r="K76" s="35">
        <f t="shared" si="12"/>
        <v>0</v>
      </c>
      <c r="L76" s="35">
        <f t="shared" si="12"/>
        <v>0</v>
      </c>
      <c r="M76" s="35">
        <f t="shared" si="12"/>
        <v>1000</v>
      </c>
      <c r="N76" s="35">
        <f t="shared" si="12"/>
        <v>1000</v>
      </c>
      <c r="O76" s="76">
        <f t="shared" si="10"/>
        <v>0</v>
      </c>
      <c r="P76" s="61"/>
    </row>
    <row r="77" spans="1:16" ht="15">
      <c r="A77" s="17" t="s">
        <v>250</v>
      </c>
      <c r="B77" s="16" t="s">
        <v>56</v>
      </c>
      <c r="C77" s="16" t="s">
        <v>57</v>
      </c>
      <c r="D77" s="12">
        <v>42750</v>
      </c>
      <c r="E77" s="12">
        <v>10115</v>
      </c>
      <c r="F77" s="12">
        <v>22000</v>
      </c>
      <c r="G77" s="12">
        <v>21789.18</v>
      </c>
      <c r="H77" s="12"/>
      <c r="I77" s="12"/>
      <c r="J77" s="12"/>
      <c r="K77" s="12"/>
      <c r="L77" s="12"/>
      <c r="M77" s="12"/>
      <c r="N77" s="12"/>
      <c r="O77" s="76">
        <f t="shared" si="10"/>
        <v>0</v>
      </c>
      <c r="P77" s="61"/>
    </row>
    <row r="78" spans="1:16" ht="15">
      <c r="A78" s="17" t="s">
        <v>250</v>
      </c>
      <c r="B78" s="16" t="s">
        <v>63</v>
      </c>
      <c r="C78" s="16" t="s">
        <v>64</v>
      </c>
      <c r="D78" s="12"/>
      <c r="E78" s="12">
        <v>90</v>
      </c>
      <c r="F78" s="12"/>
      <c r="G78" s="12">
        <v>75.76</v>
      </c>
      <c r="H78" s="12"/>
      <c r="I78" s="12"/>
      <c r="J78" s="12"/>
      <c r="K78" s="12"/>
      <c r="L78" s="12"/>
      <c r="M78" s="12"/>
      <c r="N78" s="12"/>
      <c r="O78" s="76">
        <f t="shared" si="10"/>
        <v>0</v>
      </c>
      <c r="P78" s="61"/>
    </row>
    <row r="79" spans="1:16" ht="15">
      <c r="A79" s="17" t="s">
        <v>250</v>
      </c>
      <c r="B79" s="16" t="s">
        <v>78</v>
      </c>
      <c r="C79" s="16" t="s">
        <v>79</v>
      </c>
      <c r="D79" s="12"/>
      <c r="E79" s="12">
        <v>129</v>
      </c>
      <c r="F79" s="12"/>
      <c r="G79" s="12">
        <v>15.6</v>
      </c>
      <c r="H79" s="12"/>
      <c r="I79" s="12"/>
      <c r="J79" s="12"/>
      <c r="K79" s="12"/>
      <c r="L79" s="12"/>
      <c r="M79" s="12">
        <v>1000</v>
      </c>
      <c r="N79" s="12">
        <v>1000</v>
      </c>
      <c r="O79" s="76">
        <f t="shared" si="10"/>
        <v>0</v>
      </c>
      <c r="P79" s="61"/>
    </row>
    <row r="80" spans="1:16" ht="15">
      <c r="A80" s="33" t="s">
        <v>252</v>
      </c>
      <c r="B80" s="9"/>
      <c r="C80" s="34" t="s">
        <v>253</v>
      </c>
      <c r="D80" s="35">
        <f aca="true" t="shared" si="13" ref="D80:N80">SUM(D81:D83)</f>
        <v>21000</v>
      </c>
      <c r="E80" s="35">
        <f t="shared" si="13"/>
        <v>12252</v>
      </c>
      <c r="F80" s="35">
        <f t="shared" si="13"/>
        <v>5000</v>
      </c>
      <c r="G80" s="35">
        <f t="shared" si="13"/>
        <v>373.86</v>
      </c>
      <c r="H80" s="35">
        <f t="shared" si="13"/>
        <v>1000</v>
      </c>
      <c r="I80" s="35">
        <f t="shared" si="13"/>
        <v>108</v>
      </c>
      <c r="J80" s="35">
        <f t="shared" si="13"/>
        <v>1000</v>
      </c>
      <c r="K80" s="35">
        <f t="shared" si="13"/>
        <v>1000</v>
      </c>
      <c r="L80" s="35">
        <f t="shared" si="13"/>
        <v>1441</v>
      </c>
      <c r="M80" s="35">
        <f t="shared" si="13"/>
        <v>1000</v>
      </c>
      <c r="N80" s="35">
        <f t="shared" si="13"/>
        <v>1500</v>
      </c>
      <c r="O80" s="76">
        <f t="shared" si="10"/>
        <v>500</v>
      </c>
      <c r="P80" s="61"/>
    </row>
    <row r="81" spans="1:16" ht="15">
      <c r="A81" s="17" t="s">
        <v>252</v>
      </c>
      <c r="B81" s="16" t="s">
        <v>56</v>
      </c>
      <c r="C81" s="16" t="s">
        <v>57</v>
      </c>
      <c r="D81" s="12">
        <v>20000</v>
      </c>
      <c r="E81" s="12">
        <v>9000</v>
      </c>
      <c r="F81" s="12">
        <v>0</v>
      </c>
      <c r="G81" s="12"/>
      <c r="H81" s="12"/>
      <c r="I81" s="12"/>
      <c r="J81" s="12"/>
      <c r="K81" s="12"/>
      <c r="L81" s="12"/>
      <c r="M81" s="12"/>
      <c r="N81" s="12"/>
      <c r="O81" s="76">
        <f t="shared" si="10"/>
        <v>0</v>
      </c>
      <c r="P81" s="61"/>
    </row>
    <row r="82" spans="1:16" ht="15">
      <c r="A82" s="17" t="s">
        <v>252</v>
      </c>
      <c r="B82" s="16" t="s">
        <v>63</v>
      </c>
      <c r="C82" s="16" t="s">
        <v>64</v>
      </c>
      <c r="D82" s="12">
        <v>1000</v>
      </c>
      <c r="E82" s="12">
        <v>6</v>
      </c>
      <c r="F82" s="12"/>
      <c r="G82" s="12"/>
      <c r="H82" s="12"/>
      <c r="I82" s="12"/>
      <c r="J82" s="12"/>
      <c r="K82" s="12"/>
      <c r="L82" s="12"/>
      <c r="M82" s="12"/>
      <c r="N82" s="12"/>
      <c r="O82" s="76">
        <f t="shared" si="10"/>
        <v>0</v>
      </c>
      <c r="P82" s="61"/>
    </row>
    <row r="83" spans="1:16" ht="15">
      <c r="A83" s="17" t="s">
        <v>252</v>
      </c>
      <c r="B83" s="16" t="s">
        <v>78</v>
      </c>
      <c r="C83" s="16" t="s">
        <v>340</v>
      </c>
      <c r="D83" s="12"/>
      <c r="E83" s="12">
        <v>3246</v>
      </c>
      <c r="F83" s="12">
        <v>5000</v>
      </c>
      <c r="G83" s="12">
        <v>373.86</v>
      </c>
      <c r="H83" s="12">
        <v>1000</v>
      </c>
      <c r="I83" s="12">
        <v>108</v>
      </c>
      <c r="J83" s="12">
        <v>1000</v>
      </c>
      <c r="K83" s="12">
        <v>1000</v>
      </c>
      <c r="L83" s="12">
        <v>1441</v>
      </c>
      <c r="M83" s="12">
        <v>1000</v>
      </c>
      <c r="N83" s="12">
        <v>1500</v>
      </c>
      <c r="O83" s="76">
        <f t="shared" si="10"/>
        <v>500</v>
      </c>
      <c r="P83" s="61"/>
    </row>
    <row r="84" spans="1:16" ht="15">
      <c r="A84" s="33" t="s">
        <v>374</v>
      </c>
      <c r="B84" s="9"/>
      <c r="C84" s="34" t="s">
        <v>375</v>
      </c>
      <c r="D84" s="35">
        <f aca="true" t="shared" si="14" ref="D84:I84">D85</f>
        <v>0</v>
      </c>
      <c r="E84" s="35">
        <f t="shared" si="14"/>
        <v>0</v>
      </c>
      <c r="F84" s="35">
        <f t="shared" si="14"/>
        <v>0</v>
      </c>
      <c r="G84" s="35">
        <f t="shared" si="14"/>
        <v>0</v>
      </c>
      <c r="H84" s="35">
        <f t="shared" si="14"/>
        <v>70320</v>
      </c>
      <c r="I84" s="35">
        <f t="shared" si="14"/>
        <v>15246</v>
      </c>
      <c r="J84" s="35">
        <f>J85</f>
        <v>55100</v>
      </c>
      <c r="K84" s="35">
        <f>K85</f>
        <v>55100</v>
      </c>
      <c r="L84" s="35">
        <f>L85</f>
        <v>8406</v>
      </c>
      <c r="M84" s="35">
        <f>M85</f>
        <v>45000</v>
      </c>
      <c r="N84" s="35">
        <f>N85</f>
        <v>45000</v>
      </c>
      <c r="O84" s="76">
        <f t="shared" si="10"/>
        <v>0</v>
      </c>
      <c r="P84" s="61"/>
    </row>
    <row r="85" spans="1:16" ht="15">
      <c r="A85" s="17" t="s">
        <v>374</v>
      </c>
      <c r="B85" s="16" t="s">
        <v>61</v>
      </c>
      <c r="C85" s="16" t="s">
        <v>62</v>
      </c>
      <c r="D85" s="12"/>
      <c r="E85" s="12"/>
      <c r="F85" s="12"/>
      <c r="G85" s="12"/>
      <c r="H85" s="12">
        <v>70320</v>
      </c>
      <c r="I85" s="12">
        <v>15246</v>
      </c>
      <c r="J85" s="12">
        <v>55100</v>
      </c>
      <c r="K85" s="12">
        <v>55100</v>
      </c>
      <c r="L85" s="12">
        <v>8406</v>
      </c>
      <c r="M85" s="12">
        <v>45000</v>
      </c>
      <c r="N85" s="12">
        <v>45000</v>
      </c>
      <c r="O85" s="76">
        <f t="shared" si="10"/>
        <v>0</v>
      </c>
      <c r="P85" s="61"/>
    </row>
    <row r="86" spans="1:16" ht="15">
      <c r="A86" s="33" t="s">
        <v>148</v>
      </c>
      <c r="B86" s="34"/>
      <c r="C86" s="34" t="s">
        <v>80</v>
      </c>
      <c r="D86" s="35">
        <f aca="true" t="shared" si="15" ref="D86:N86">SUM(D87:D93)</f>
        <v>105776</v>
      </c>
      <c r="E86" s="35">
        <f t="shared" si="15"/>
        <v>32482.43</v>
      </c>
      <c r="F86" s="35">
        <f t="shared" si="15"/>
        <v>17400</v>
      </c>
      <c r="G86" s="35">
        <f t="shared" si="15"/>
        <v>17701.89</v>
      </c>
      <c r="H86" s="35">
        <f t="shared" si="15"/>
        <v>5300</v>
      </c>
      <c r="I86" s="35">
        <f t="shared" si="15"/>
        <v>3750.4400000000005</v>
      </c>
      <c r="J86" s="35">
        <f t="shared" si="15"/>
        <v>6000</v>
      </c>
      <c r="K86" s="35">
        <f t="shared" si="15"/>
        <v>6000</v>
      </c>
      <c r="L86" s="35">
        <f t="shared" si="15"/>
        <v>7595</v>
      </c>
      <c r="M86" s="35">
        <f t="shared" si="15"/>
        <v>6000</v>
      </c>
      <c r="N86" s="35">
        <f t="shared" si="15"/>
        <v>8000</v>
      </c>
      <c r="O86" s="76">
        <f t="shared" si="10"/>
        <v>2000</v>
      </c>
      <c r="P86" s="61"/>
    </row>
    <row r="87" spans="1:16" ht="15">
      <c r="A87" s="33" t="s">
        <v>148</v>
      </c>
      <c r="B87" s="16" t="s">
        <v>56</v>
      </c>
      <c r="C87" s="16" t="s">
        <v>57</v>
      </c>
      <c r="D87" s="12">
        <v>102511</v>
      </c>
      <c r="E87" s="12">
        <v>-1723.57</v>
      </c>
      <c r="F87" s="12">
        <v>14400</v>
      </c>
      <c r="G87" s="12">
        <v>14484</v>
      </c>
      <c r="H87" s="12"/>
      <c r="I87" s="12"/>
      <c r="J87" s="12"/>
      <c r="K87" s="12"/>
      <c r="L87" s="12"/>
      <c r="M87" s="12"/>
      <c r="N87" s="12"/>
      <c r="O87" s="76">
        <f t="shared" si="10"/>
        <v>0</v>
      </c>
      <c r="P87" s="61"/>
    </row>
    <row r="88" spans="1:16" ht="15">
      <c r="A88" s="17" t="s">
        <v>148</v>
      </c>
      <c r="B88" s="14">
        <v>4502</v>
      </c>
      <c r="C88" s="16" t="s">
        <v>178</v>
      </c>
      <c r="D88" s="12">
        <v>0</v>
      </c>
      <c r="E88" s="12">
        <v>22200</v>
      </c>
      <c r="F88" s="12"/>
      <c r="G88" s="12"/>
      <c r="H88" s="12">
        <v>2300</v>
      </c>
      <c r="I88" s="12">
        <v>-5098</v>
      </c>
      <c r="J88" s="12"/>
      <c r="K88" s="12"/>
      <c r="L88" s="12"/>
      <c r="M88" s="12"/>
      <c r="N88" s="12"/>
      <c r="O88" s="76">
        <f t="shared" si="10"/>
        <v>0</v>
      </c>
      <c r="P88" s="61"/>
    </row>
    <row r="89" spans="1:16" ht="15">
      <c r="A89" s="17" t="s">
        <v>148</v>
      </c>
      <c r="B89" s="14">
        <v>4521</v>
      </c>
      <c r="C89" s="16" t="s">
        <v>276</v>
      </c>
      <c r="D89" s="12"/>
      <c r="E89" s="12"/>
      <c r="F89" s="12"/>
      <c r="G89" s="12"/>
      <c r="H89" s="12"/>
      <c r="I89" s="12"/>
      <c r="J89" s="12">
        <v>3000</v>
      </c>
      <c r="K89" s="12">
        <v>3000</v>
      </c>
      <c r="L89" s="12">
        <v>2480</v>
      </c>
      <c r="M89" s="12">
        <v>3000</v>
      </c>
      <c r="N89" s="12">
        <v>3000</v>
      </c>
      <c r="O89" s="76">
        <f t="shared" si="10"/>
        <v>0</v>
      </c>
      <c r="P89" s="61"/>
    </row>
    <row r="90" spans="1:16" ht="15">
      <c r="A90" s="17" t="s">
        <v>148</v>
      </c>
      <c r="B90" s="36">
        <v>4528</v>
      </c>
      <c r="C90" s="16" t="s">
        <v>72</v>
      </c>
      <c r="D90" s="12">
        <v>0</v>
      </c>
      <c r="E90" s="12">
        <v>600</v>
      </c>
      <c r="F90" s="12"/>
      <c r="G90" s="12"/>
      <c r="H90" s="12"/>
      <c r="I90" s="12"/>
      <c r="J90" s="12"/>
      <c r="K90" s="12"/>
      <c r="L90" s="12"/>
      <c r="M90" s="12"/>
      <c r="N90" s="12"/>
      <c r="O90" s="76">
        <f t="shared" si="10"/>
        <v>0</v>
      </c>
      <c r="P90" s="61"/>
    </row>
    <row r="91" spans="1:16" ht="15">
      <c r="A91" s="17" t="s">
        <v>148</v>
      </c>
      <c r="B91" s="16" t="s">
        <v>63</v>
      </c>
      <c r="C91" s="16" t="s">
        <v>64</v>
      </c>
      <c r="D91" s="12">
        <v>1265</v>
      </c>
      <c r="E91" s="12">
        <v>1429</v>
      </c>
      <c r="F91" s="12"/>
      <c r="G91" s="12"/>
      <c r="H91" s="12"/>
      <c r="I91" s="12"/>
      <c r="J91" s="12"/>
      <c r="K91" s="12"/>
      <c r="L91" s="12"/>
      <c r="M91" s="12"/>
      <c r="N91" s="12"/>
      <c r="O91" s="76">
        <f t="shared" si="10"/>
        <v>0</v>
      </c>
      <c r="P91" s="61"/>
    </row>
    <row r="92" spans="1:16" ht="15">
      <c r="A92" s="17" t="s">
        <v>148</v>
      </c>
      <c r="B92" s="16" t="s">
        <v>78</v>
      </c>
      <c r="C92" s="16" t="s">
        <v>341</v>
      </c>
      <c r="D92" s="12">
        <v>2000</v>
      </c>
      <c r="E92" s="12">
        <v>7097</v>
      </c>
      <c r="F92" s="12">
        <v>3000</v>
      </c>
      <c r="G92" s="12">
        <v>3217.89</v>
      </c>
      <c r="H92" s="12">
        <v>3000</v>
      </c>
      <c r="I92" s="12">
        <v>8848.44</v>
      </c>
      <c r="J92" s="12">
        <v>3000</v>
      </c>
      <c r="K92" s="12">
        <v>3000</v>
      </c>
      <c r="L92" s="12">
        <v>5115</v>
      </c>
      <c r="M92" s="12">
        <v>3000</v>
      </c>
      <c r="N92" s="12">
        <v>5000</v>
      </c>
      <c r="O92" s="76">
        <f t="shared" si="10"/>
        <v>2000</v>
      </c>
      <c r="P92" s="61"/>
    </row>
    <row r="93" spans="1:16" ht="15">
      <c r="A93" s="17" t="s">
        <v>148</v>
      </c>
      <c r="B93" s="16" t="s">
        <v>51</v>
      </c>
      <c r="C93" s="16" t="s">
        <v>236</v>
      </c>
      <c r="D93" s="12"/>
      <c r="E93" s="12">
        <v>2880</v>
      </c>
      <c r="F93" s="12"/>
      <c r="G93" s="12"/>
      <c r="H93" s="12"/>
      <c r="I93" s="12"/>
      <c r="J93" s="12"/>
      <c r="K93" s="12"/>
      <c r="L93" s="12"/>
      <c r="M93" s="12"/>
      <c r="N93" s="12"/>
      <c r="O93" s="76">
        <f t="shared" si="10"/>
        <v>0</v>
      </c>
      <c r="P93" s="61"/>
    </row>
    <row r="94" spans="1:16" ht="15">
      <c r="A94" s="33" t="s">
        <v>82</v>
      </c>
      <c r="B94" s="9"/>
      <c r="C94" s="34" t="s">
        <v>324</v>
      </c>
      <c r="D94" s="35">
        <f aca="true" t="shared" si="16" ref="D94:N94">SUM(D95:D108)</f>
        <v>164784</v>
      </c>
      <c r="E94" s="35">
        <f t="shared" si="16"/>
        <v>170999</v>
      </c>
      <c r="F94" s="35">
        <f t="shared" si="16"/>
        <v>176000</v>
      </c>
      <c r="G94" s="35">
        <f t="shared" si="16"/>
        <v>170452.88999999998</v>
      </c>
      <c r="H94" s="35">
        <f t="shared" si="16"/>
        <v>28363</v>
      </c>
      <c r="I94" s="35">
        <f t="shared" si="16"/>
        <v>28173</v>
      </c>
      <c r="J94" s="35">
        <f t="shared" si="16"/>
        <v>308634</v>
      </c>
      <c r="K94" s="35">
        <f t="shared" si="16"/>
        <v>343767</v>
      </c>
      <c r="L94" s="35">
        <f t="shared" si="16"/>
        <v>342585.16</v>
      </c>
      <c r="M94" s="35">
        <f t="shared" si="16"/>
        <v>14800</v>
      </c>
      <c r="N94" s="35">
        <f t="shared" si="16"/>
        <v>14800</v>
      </c>
      <c r="O94" s="76">
        <f t="shared" si="10"/>
        <v>0</v>
      </c>
      <c r="P94" s="61"/>
    </row>
    <row r="95" spans="1:16" ht="15">
      <c r="A95" s="17" t="s">
        <v>149</v>
      </c>
      <c r="B95" s="14">
        <v>1551</v>
      </c>
      <c r="C95" s="16" t="s">
        <v>57</v>
      </c>
      <c r="D95" s="12">
        <v>93000</v>
      </c>
      <c r="E95" s="12">
        <v>105072</v>
      </c>
      <c r="F95" s="12">
        <v>151500</v>
      </c>
      <c r="G95" s="12">
        <v>152603.42</v>
      </c>
      <c r="H95" s="12">
        <v>14625</v>
      </c>
      <c r="I95" s="12">
        <v>14624</v>
      </c>
      <c r="J95" s="12">
        <v>247554</v>
      </c>
      <c r="K95" s="12">
        <v>282687</v>
      </c>
      <c r="L95" s="12">
        <v>282485</v>
      </c>
      <c r="M95" s="12">
        <v>0</v>
      </c>
      <c r="N95" s="12">
        <v>0</v>
      </c>
      <c r="O95" s="76">
        <f t="shared" si="10"/>
        <v>0</v>
      </c>
      <c r="P95" s="61"/>
    </row>
    <row r="96" spans="1:16" ht="15">
      <c r="A96" s="17" t="s">
        <v>149</v>
      </c>
      <c r="B96" s="14">
        <v>1556</v>
      </c>
      <c r="C96" s="16" t="s">
        <v>95</v>
      </c>
      <c r="D96" s="12"/>
      <c r="E96" s="12"/>
      <c r="F96" s="12"/>
      <c r="G96" s="12"/>
      <c r="H96" s="12"/>
      <c r="I96" s="12"/>
      <c r="J96" s="12">
        <v>46880</v>
      </c>
      <c r="K96" s="12">
        <v>11240</v>
      </c>
      <c r="L96" s="12">
        <v>11239</v>
      </c>
      <c r="M96" s="12">
        <v>0</v>
      </c>
      <c r="N96" s="12">
        <v>0</v>
      </c>
      <c r="O96" s="76">
        <f t="shared" si="10"/>
        <v>0</v>
      </c>
      <c r="P96" s="61"/>
    </row>
    <row r="97" spans="1:16" ht="15">
      <c r="A97" s="17" t="s">
        <v>149</v>
      </c>
      <c r="B97" s="14">
        <v>4139</v>
      </c>
      <c r="C97" s="16" t="s">
        <v>58</v>
      </c>
      <c r="D97" s="12"/>
      <c r="E97" s="12">
        <v>0</v>
      </c>
      <c r="F97" s="12"/>
      <c r="G97" s="12"/>
      <c r="H97" s="12"/>
      <c r="I97" s="12"/>
      <c r="J97" s="12"/>
      <c r="K97" s="12"/>
      <c r="L97" s="12"/>
      <c r="M97" s="12"/>
      <c r="N97" s="12"/>
      <c r="O97" s="76">
        <f t="shared" si="10"/>
        <v>0</v>
      </c>
      <c r="P97" s="61"/>
    </row>
    <row r="98" spans="1:16" ht="15">
      <c r="A98" s="17" t="s">
        <v>149</v>
      </c>
      <c r="B98" s="14">
        <v>4521</v>
      </c>
      <c r="C98" s="16" t="s">
        <v>276</v>
      </c>
      <c r="D98" s="12">
        <v>15000</v>
      </c>
      <c r="E98" s="12">
        <v>14000</v>
      </c>
      <c r="F98" s="12"/>
      <c r="G98" s="12"/>
      <c r="H98" s="12"/>
      <c r="I98" s="12"/>
      <c r="J98" s="12"/>
      <c r="K98" s="12"/>
      <c r="L98" s="12"/>
      <c r="M98" s="12"/>
      <c r="N98" s="12"/>
      <c r="O98" s="76">
        <f t="shared" si="10"/>
        <v>0</v>
      </c>
      <c r="P98" s="61"/>
    </row>
    <row r="99" spans="1:16" ht="15">
      <c r="A99" s="17" t="s">
        <v>82</v>
      </c>
      <c r="B99" s="37" t="s">
        <v>39</v>
      </c>
      <c r="C99" s="37" t="s">
        <v>40</v>
      </c>
      <c r="D99" s="12">
        <v>260</v>
      </c>
      <c r="E99" s="12">
        <v>260</v>
      </c>
      <c r="F99" s="12"/>
      <c r="G99" s="12"/>
      <c r="H99" s="12"/>
      <c r="I99" s="12"/>
      <c r="J99" s="12"/>
      <c r="K99" s="12"/>
      <c r="L99" s="12"/>
      <c r="M99" s="12"/>
      <c r="N99" s="12"/>
      <c r="O99" s="76">
        <f t="shared" si="10"/>
        <v>0</v>
      </c>
      <c r="P99" s="61"/>
    </row>
    <row r="100" spans="1:16" ht="15">
      <c r="A100" s="17" t="s">
        <v>82</v>
      </c>
      <c r="B100" s="37" t="s">
        <v>41</v>
      </c>
      <c r="C100" s="37" t="s">
        <v>237</v>
      </c>
      <c r="D100" s="12">
        <v>88</v>
      </c>
      <c r="E100" s="12">
        <v>88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76">
        <f t="shared" si="10"/>
        <v>0</v>
      </c>
      <c r="P100" s="61"/>
    </row>
    <row r="101" spans="1:16" ht="15">
      <c r="A101" s="17" t="s">
        <v>149</v>
      </c>
      <c r="B101" s="16" t="s">
        <v>42</v>
      </c>
      <c r="C101" s="16" t="s">
        <v>323</v>
      </c>
      <c r="D101" s="12">
        <v>2356</v>
      </c>
      <c r="E101" s="12">
        <v>211</v>
      </c>
      <c r="F101" s="12">
        <v>290</v>
      </c>
      <c r="G101" s="12">
        <v>318.21</v>
      </c>
      <c r="H101" s="12">
        <v>300</v>
      </c>
      <c r="I101" s="12">
        <v>318</v>
      </c>
      <c r="J101" s="12">
        <v>300</v>
      </c>
      <c r="K101" s="12">
        <v>480</v>
      </c>
      <c r="L101" s="12">
        <v>514</v>
      </c>
      <c r="M101" s="12">
        <v>300</v>
      </c>
      <c r="N101" s="12">
        <v>300</v>
      </c>
      <c r="O101" s="76">
        <f t="shared" si="10"/>
        <v>0</v>
      </c>
      <c r="P101" s="61"/>
    </row>
    <row r="102" spans="1:16" ht="15">
      <c r="A102" s="17" t="s">
        <v>82</v>
      </c>
      <c r="B102" s="16" t="s">
        <v>61</v>
      </c>
      <c r="C102" s="16" t="s">
        <v>62</v>
      </c>
      <c r="D102" s="12"/>
      <c r="E102" s="12">
        <v>480</v>
      </c>
      <c r="F102" s="12">
        <v>2400</v>
      </c>
      <c r="G102" s="12">
        <v>2400</v>
      </c>
      <c r="H102" s="12"/>
      <c r="I102" s="12"/>
      <c r="J102" s="12"/>
      <c r="K102" s="12"/>
      <c r="L102" s="12"/>
      <c r="M102" s="12"/>
      <c r="N102" s="12"/>
      <c r="O102" s="76">
        <f t="shared" si="10"/>
        <v>0</v>
      </c>
      <c r="P102" s="61"/>
    </row>
    <row r="103" spans="1:16" ht="15">
      <c r="A103" s="17" t="s">
        <v>149</v>
      </c>
      <c r="B103" s="16" t="s">
        <v>63</v>
      </c>
      <c r="C103" s="16" t="s">
        <v>64</v>
      </c>
      <c r="D103" s="12">
        <v>26650</v>
      </c>
      <c r="E103" s="12">
        <v>15104</v>
      </c>
      <c r="F103" s="12">
        <v>5910</v>
      </c>
      <c r="G103" s="12">
        <v>5057.77</v>
      </c>
      <c r="H103" s="12">
        <v>3938</v>
      </c>
      <c r="I103" s="12">
        <v>4478</v>
      </c>
      <c r="J103" s="12">
        <v>5900</v>
      </c>
      <c r="K103" s="12">
        <v>5900</v>
      </c>
      <c r="L103" s="12">
        <v>5958.16</v>
      </c>
      <c r="M103" s="12">
        <v>6500</v>
      </c>
      <c r="N103" s="12">
        <v>6500</v>
      </c>
      <c r="O103" s="76">
        <f t="shared" si="10"/>
        <v>0</v>
      </c>
      <c r="P103" s="61"/>
    </row>
    <row r="104" spans="1:16" ht="15">
      <c r="A104" s="17" t="s">
        <v>149</v>
      </c>
      <c r="B104" s="16" t="s">
        <v>78</v>
      </c>
      <c r="C104" s="16" t="s">
        <v>79</v>
      </c>
      <c r="D104" s="12">
        <v>12000</v>
      </c>
      <c r="E104" s="12">
        <v>25236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76">
        <f t="shared" si="10"/>
        <v>0</v>
      </c>
      <c r="P104" s="61"/>
    </row>
    <row r="105" spans="1:16" ht="15">
      <c r="A105" s="17" t="s">
        <v>82</v>
      </c>
      <c r="B105" s="16" t="s">
        <v>48</v>
      </c>
      <c r="C105" s="16" t="s">
        <v>235</v>
      </c>
      <c r="D105" s="12">
        <v>4830</v>
      </c>
      <c r="E105" s="12">
        <v>7148</v>
      </c>
      <c r="F105" s="12">
        <v>8000</v>
      </c>
      <c r="G105" s="12">
        <v>7697.21</v>
      </c>
      <c r="H105" s="12">
        <v>9500</v>
      </c>
      <c r="I105" s="12">
        <v>8753</v>
      </c>
      <c r="J105" s="12">
        <v>8000</v>
      </c>
      <c r="K105" s="12">
        <v>7820</v>
      </c>
      <c r="L105" s="12">
        <v>6749</v>
      </c>
      <c r="M105" s="12">
        <v>8000</v>
      </c>
      <c r="N105" s="12">
        <v>8000</v>
      </c>
      <c r="O105" s="76">
        <f t="shared" si="10"/>
        <v>0</v>
      </c>
      <c r="P105" s="61"/>
    </row>
    <row r="106" spans="1:16" ht="15">
      <c r="A106" s="17" t="s">
        <v>149</v>
      </c>
      <c r="B106" s="36">
        <v>5515</v>
      </c>
      <c r="C106" s="16" t="s">
        <v>236</v>
      </c>
      <c r="D106" s="12">
        <v>4300</v>
      </c>
      <c r="E106" s="12">
        <v>3322</v>
      </c>
      <c r="F106" s="12">
        <v>7700</v>
      </c>
      <c r="G106" s="12">
        <v>2176.28</v>
      </c>
      <c r="H106" s="12">
        <v>0</v>
      </c>
      <c r="I106" s="12"/>
      <c r="J106" s="12"/>
      <c r="K106" s="12">
        <v>35640</v>
      </c>
      <c r="L106" s="12">
        <v>35640</v>
      </c>
      <c r="M106" s="12"/>
      <c r="N106" s="12"/>
      <c r="O106" s="76">
        <f t="shared" si="10"/>
        <v>0</v>
      </c>
      <c r="P106" s="61"/>
    </row>
    <row r="107" spans="1:16" ht="15">
      <c r="A107" s="17" t="s">
        <v>149</v>
      </c>
      <c r="B107" s="16" t="s">
        <v>52</v>
      </c>
      <c r="C107" s="16" t="s">
        <v>53</v>
      </c>
      <c r="D107" s="12">
        <v>800</v>
      </c>
      <c r="E107" s="12">
        <v>52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76">
        <f t="shared" si="10"/>
        <v>0</v>
      </c>
      <c r="P107" s="61"/>
    </row>
    <row r="108" spans="1:16" ht="15">
      <c r="A108" s="17" t="s">
        <v>149</v>
      </c>
      <c r="B108" s="16" t="s">
        <v>84</v>
      </c>
      <c r="C108" s="16" t="s">
        <v>85</v>
      </c>
      <c r="D108" s="12">
        <v>5500</v>
      </c>
      <c r="E108" s="12">
        <v>26</v>
      </c>
      <c r="F108" s="12">
        <v>200</v>
      </c>
      <c r="G108" s="12">
        <v>200</v>
      </c>
      <c r="H108" s="12"/>
      <c r="I108" s="12"/>
      <c r="J108" s="12"/>
      <c r="K108" s="12"/>
      <c r="L108" s="12"/>
      <c r="M108" s="12"/>
      <c r="N108" s="12"/>
      <c r="O108" s="76">
        <f t="shared" si="10"/>
        <v>0</v>
      </c>
      <c r="P108" s="61"/>
    </row>
    <row r="109" spans="1:16" ht="15">
      <c r="A109" s="33" t="s">
        <v>83</v>
      </c>
      <c r="B109" s="9"/>
      <c r="C109" s="34" t="s">
        <v>22</v>
      </c>
      <c r="D109" s="35">
        <f aca="true" t="shared" si="17" ref="D109:N109">SUM(D110:D117)</f>
        <v>10500</v>
      </c>
      <c r="E109" s="35">
        <f t="shared" si="17"/>
        <v>15423</v>
      </c>
      <c r="F109" s="35">
        <f t="shared" si="17"/>
        <v>10500</v>
      </c>
      <c r="G109" s="35">
        <f t="shared" si="17"/>
        <v>7733</v>
      </c>
      <c r="H109" s="35">
        <f t="shared" si="17"/>
        <v>9700</v>
      </c>
      <c r="I109" s="35">
        <f t="shared" si="17"/>
        <v>7247.51</v>
      </c>
      <c r="J109" s="35">
        <f t="shared" si="17"/>
        <v>15040</v>
      </c>
      <c r="K109" s="35">
        <f t="shared" si="17"/>
        <v>15040</v>
      </c>
      <c r="L109" s="35">
        <f t="shared" si="17"/>
        <v>10450</v>
      </c>
      <c r="M109" s="35">
        <f t="shared" si="17"/>
        <v>11700</v>
      </c>
      <c r="N109" s="35">
        <f t="shared" si="17"/>
        <v>11700</v>
      </c>
      <c r="O109" s="76">
        <f t="shared" si="10"/>
        <v>0</v>
      </c>
      <c r="P109" s="61"/>
    </row>
    <row r="110" spans="1:16" ht="15">
      <c r="A110" s="17" t="s">
        <v>156</v>
      </c>
      <c r="B110" s="36">
        <v>5500</v>
      </c>
      <c r="C110" s="16" t="s">
        <v>43</v>
      </c>
      <c r="D110" s="12"/>
      <c r="E110" s="12">
        <v>96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76">
        <f t="shared" si="10"/>
        <v>0</v>
      </c>
      <c r="P110" s="61"/>
    </row>
    <row r="111" spans="1:16" ht="15">
      <c r="A111" s="17" t="s">
        <v>156</v>
      </c>
      <c r="B111" s="16" t="s">
        <v>61</v>
      </c>
      <c r="C111" s="16" t="s">
        <v>62</v>
      </c>
      <c r="D111" s="12"/>
      <c r="E111" s="12">
        <v>0</v>
      </c>
      <c r="F111" s="12"/>
      <c r="G111" s="12"/>
      <c r="H111" s="12"/>
      <c r="I111" s="12"/>
      <c r="J111" s="12">
        <v>5340</v>
      </c>
      <c r="K111" s="12">
        <v>5340</v>
      </c>
      <c r="L111" s="12">
        <v>5340</v>
      </c>
      <c r="M111" s="12"/>
      <c r="N111" s="12"/>
      <c r="O111" s="76">
        <f t="shared" si="10"/>
        <v>0</v>
      </c>
      <c r="P111" s="61"/>
    </row>
    <row r="112" spans="1:16" ht="15">
      <c r="A112" s="17" t="s">
        <v>156</v>
      </c>
      <c r="B112" s="16" t="s">
        <v>63</v>
      </c>
      <c r="C112" s="16" t="s">
        <v>64</v>
      </c>
      <c r="D112" s="12"/>
      <c r="E112" s="12">
        <v>69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76">
        <f t="shared" si="10"/>
        <v>0</v>
      </c>
      <c r="P112" s="61"/>
    </row>
    <row r="113" spans="1:16" ht="15">
      <c r="A113" s="17" t="s">
        <v>83</v>
      </c>
      <c r="B113" s="16" t="s">
        <v>78</v>
      </c>
      <c r="C113" s="16" t="s">
        <v>79</v>
      </c>
      <c r="D113" s="12">
        <v>10500</v>
      </c>
      <c r="E113" s="12">
        <v>14074</v>
      </c>
      <c r="F113" s="12">
        <v>10500</v>
      </c>
      <c r="G113" s="12">
        <v>5786</v>
      </c>
      <c r="H113" s="12">
        <v>7400</v>
      </c>
      <c r="I113" s="12">
        <v>4982</v>
      </c>
      <c r="J113" s="12">
        <v>9700</v>
      </c>
      <c r="K113" s="12">
        <v>7670</v>
      </c>
      <c r="L113" s="12">
        <v>3255</v>
      </c>
      <c r="M113" s="12">
        <v>9700</v>
      </c>
      <c r="N113" s="12">
        <v>9700</v>
      </c>
      <c r="O113" s="76">
        <f t="shared" si="10"/>
        <v>0</v>
      </c>
      <c r="P113" s="61"/>
    </row>
    <row r="114" spans="1:16" ht="15">
      <c r="A114" s="17" t="s">
        <v>156</v>
      </c>
      <c r="B114" s="16" t="s">
        <v>49</v>
      </c>
      <c r="C114" s="16" t="s">
        <v>50</v>
      </c>
      <c r="D114" s="12"/>
      <c r="E114" s="12">
        <v>32</v>
      </c>
      <c r="F114" s="12"/>
      <c r="G114" s="12">
        <v>1947</v>
      </c>
      <c r="H114" s="12">
        <v>2300</v>
      </c>
      <c r="I114" s="12">
        <v>2265.51</v>
      </c>
      <c r="J114" s="12"/>
      <c r="K114" s="12">
        <v>2030</v>
      </c>
      <c r="L114" s="12">
        <v>1855</v>
      </c>
      <c r="M114" s="12"/>
      <c r="N114" s="12"/>
      <c r="O114" s="76">
        <f t="shared" si="10"/>
        <v>0</v>
      </c>
      <c r="P114" s="61"/>
    </row>
    <row r="115" spans="1:16" ht="15">
      <c r="A115" s="17" t="s">
        <v>156</v>
      </c>
      <c r="B115" s="16" t="s">
        <v>51</v>
      </c>
      <c r="C115" s="16" t="s">
        <v>236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>
        <v>2000</v>
      </c>
      <c r="N115" s="12">
        <v>2000</v>
      </c>
      <c r="O115" s="76">
        <f t="shared" si="10"/>
        <v>0</v>
      </c>
      <c r="P115" s="61"/>
    </row>
    <row r="116" spans="1:16" ht="15">
      <c r="A116" s="17" t="s">
        <v>156</v>
      </c>
      <c r="B116" s="16" t="s">
        <v>52</v>
      </c>
      <c r="C116" s="16" t="s">
        <v>53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76">
        <f t="shared" si="10"/>
        <v>0</v>
      </c>
      <c r="P116" s="61"/>
    </row>
    <row r="117" spans="1:16" ht="15">
      <c r="A117" s="17" t="s">
        <v>83</v>
      </c>
      <c r="B117" s="16" t="s">
        <v>84</v>
      </c>
      <c r="C117" s="16" t="s">
        <v>85</v>
      </c>
      <c r="D117" s="12"/>
      <c r="E117" s="12">
        <v>1152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76">
        <f t="shared" si="10"/>
        <v>0</v>
      </c>
      <c r="P117" s="61"/>
    </row>
    <row r="118" spans="1:16" ht="15">
      <c r="A118" s="33" t="s">
        <v>257</v>
      </c>
      <c r="B118" s="34"/>
      <c r="C118" s="34" t="s">
        <v>338</v>
      </c>
      <c r="D118" s="35">
        <f>SUM(D119:D127)-D124-D125</f>
        <v>120000</v>
      </c>
      <c r="E118" s="35">
        <f>SUM(E119:E127)-E124-E125</f>
        <v>126118</v>
      </c>
      <c r="F118" s="35">
        <f aca="true" t="shared" si="18" ref="F118:K118">SUM(F119:F128)-F124-F125</f>
        <v>160000</v>
      </c>
      <c r="G118" s="35">
        <f t="shared" si="18"/>
        <v>162239</v>
      </c>
      <c r="H118" s="35">
        <f>SUM(H119:H128)-H124-H125</f>
        <v>219395</v>
      </c>
      <c r="I118" s="35">
        <f t="shared" si="18"/>
        <v>186969</v>
      </c>
      <c r="J118" s="35">
        <f>SUM(J119:J128)-J124-J125</f>
        <v>450080</v>
      </c>
      <c r="K118" s="35">
        <f t="shared" si="18"/>
        <v>450080</v>
      </c>
      <c r="L118" s="35">
        <f>SUM(L119:L128)-L124-L125</f>
        <v>309772</v>
      </c>
      <c r="M118" s="35">
        <f>SUM(M119:M128)-M124-M125</f>
        <v>358697</v>
      </c>
      <c r="N118" s="35">
        <f>SUM(N119:N128)-N124-N125</f>
        <v>320155</v>
      </c>
      <c r="O118" s="76">
        <f t="shared" si="10"/>
        <v>-38542</v>
      </c>
      <c r="P118" s="61"/>
    </row>
    <row r="119" spans="1:16" ht="15">
      <c r="A119" s="17" t="s">
        <v>257</v>
      </c>
      <c r="B119" s="14">
        <v>1551</v>
      </c>
      <c r="C119" s="16" t="s">
        <v>57</v>
      </c>
      <c r="D119" s="12">
        <v>0</v>
      </c>
      <c r="E119" s="12">
        <v>0</v>
      </c>
      <c r="F119" s="12">
        <v>0</v>
      </c>
      <c r="G119" s="12">
        <v>0</v>
      </c>
      <c r="H119" s="12">
        <v>15000</v>
      </c>
      <c r="I119" s="12"/>
      <c r="J119" s="12">
        <v>243000</v>
      </c>
      <c r="K119" s="12">
        <v>243000</v>
      </c>
      <c r="L119" s="12">
        <v>95027</v>
      </c>
      <c r="M119" s="12">
        <v>149227</v>
      </c>
      <c r="N119" s="12">
        <v>110685</v>
      </c>
      <c r="O119" s="76">
        <f t="shared" si="10"/>
        <v>-38542</v>
      </c>
      <c r="P119" s="61"/>
    </row>
    <row r="120" spans="1:16" ht="15">
      <c r="A120" s="17" t="s">
        <v>257</v>
      </c>
      <c r="B120" s="37" t="s">
        <v>39</v>
      </c>
      <c r="C120" s="37" t="s">
        <v>40</v>
      </c>
      <c r="D120" s="12">
        <v>7475</v>
      </c>
      <c r="E120" s="12">
        <v>8799</v>
      </c>
      <c r="F120" s="12">
        <v>7475</v>
      </c>
      <c r="G120" s="12">
        <v>7640</v>
      </c>
      <c r="H120" s="12">
        <v>10110</v>
      </c>
      <c r="I120" s="12">
        <v>9883</v>
      </c>
      <c r="J120" s="12">
        <v>10110</v>
      </c>
      <c r="K120" s="12">
        <v>10110</v>
      </c>
      <c r="L120" s="12">
        <v>7814</v>
      </c>
      <c r="M120" s="12">
        <v>11630</v>
      </c>
      <c r="N120" s="12">
        <v>11630</v>
      </c>
      <c r="O120" s="76">
        <f t="shared" si="10"/>
        <v>0</v>
      </c>
      <c r="P120" s="61"/>
    </row>
    <row r="121" spans="1:16" ht="15">
      <c r="A121" s="17" t="s">
        <v>257</v>
      </c>
      <c r="B121" s="37" t="s">
        <v>41</v>
      </c>
      <c r="C121" s="37" t="s">
        <v>237</v>
      </c>
      <c r="D121" s="12">
        <v>2525</v>
      </c>
      <c r="E121" s="12">
        <v>4110</v>
      </c>
      <c r="F121" s="12">
        <v>2525</v>
      </c>
      <c r="G121" s="12">
        <v>4055</v>
      </c>
      <c r="H121" s="12">
        <v>5335</v>
      </c>
      <c r="I121" s="12">
        <v>4888</v>
      </c>
      <c r="J121" s="12">
        <v>5770</v>
      </c>
      <c r="K121" s="12">
        <v>5770</v>
      </c>
      <c r="L121" s="12">
        <v>4224</v>
      </c>
      <c r="M121" s="12">
        <v>6640</v>
      </c>
      <c r="N121" s="12">
        <v>6640</v>
      </c>
      <c r="O121" s="76">
        <f t="shared" si="10"/>
        <v>0</v>
      </c>
      <c r="P121" s="61"/>
    </row>
    <row r="122" spans="1:16" ht="15">
      <c r="A122" s="17" t="s">
        <v>257</v>
      </c>
      <c r="B122" s="67">
        <v>5502</v>
      </c>
      <c r="C122" s="16" t="s">
        <v>62</v>
      </c>
      <c r="D122" s="12"/>
      <c r="E122" s="12"/>
      <c r="F122" s="12"/>
      <c r="G122" s="12"/>
      <c r="H122" s="12">
        <v>7440</v>
      </c>
      <c r="I122" s="12">
        <v>7440</v>
      </c>
      <c r="J122" s="12"/>
      <c r="K122" s="12"/>
      <c r="L122" s="12">
        <v>975</v>
      </c>
      <c r="M122" s="12"/>
      <c r="N122" s="60"/>
      <c r="O122" s="76">
        <f t="shared" si="10"/>
        <v>0</v>
      </c>
      <c r="P122" s="61"/>
    </row>
    <row r="123" spans="1:16" ht="15">
      <c r="A123" s="17" t="s">
        <v>257</v>
      </c>
      <c r="B123" s="16" t="s">
        <v>78</v>
      </c>
      <c r="C123" s="16" t="s">
        <v>79</v>
      </c>
      <c r="D123" s="12">
        <v>110000</v>
      </c>
      <c r="E123" s="12">
        <v>113209</v>
      </c>
      <c r="F123" s="12">
        <v>149850</v>
      </c>
      <c r="G123" s="12">
        <v>150394</v>
      </c>
      <c r="H123" s="12">
        <f aca="true" t="shared" si="19" ref="H123:N123">H125+H124</f>
        <v>175375</v>
      </c>
      <c r="I123" s="12">
        <f t="shared" si="19"/>
        <v>158797</v>
      </c>
      <c r="J123" s="12">
        <f t="shared" si="19"/>
        <v>190000</v>
      </c>
      <c r="K123" s="12">
        <f t="shared" si="19"/>
        <v>190000</v>
      </c>
      <c r="L123" s="12">
        <f t="shared" si="19"/>
        <v>201120</v>
      </c>
      <c r="M123" s="12">
        <f t="shared" si="19"/>
        <v>190000</v>
      </c>
      <c r="N123" s="12">
        <f t="shared" si="19"/>
        <v>190000</v>
      </c>
      <c r="O123" s="76">
        <f t="shared" si="10"/>
        <v>0</v>
      </c>
      <c r="P123" s="61"/>
    </row>
    <row r="124" spans="1:16" ht="15">
      <c r="A124" s="17"/>
      <c r="B124" s="16"/>
      <c r="C124" s="40" t="s">
        <v>339</v>
      </c>
      <c r="D124" s="41">
        <v>100000</v>
      </c>
      <c r="E124" s="41"/>
      <c r="F124" s="41">
        <v>100000</v>
      </c>
      <c r="G124" s="41">
        <v>75946</v>
      </c>
      <c r="H124" s="41">
        <v>114955</v>
      </c>
      <c r="I124" s="41">
        <v>63090</v>
      </c>
      <c r="J124" s="41">
        <v>120000</v>
      </c>
      <c r="K124" s="41">
        <v>120000</v>
      </c>
      <c r="L124" s="41">
        <v>117751</v>
      </c>
      <c r="M124" s="41">
        <v>120000</v>
      </c>
      <c r="N124" s="41">
        <v>120000</v>
      </c>
      <c r="O124" s="76">
        <f t="shared" si="10"/>
        <v>0</v>
      </c>
      <c r="P124" s="61"/>
    </row>
    <row r="125" spans="1:16" ht="15">
      <c r="A125" s="17"/>
      <c r="B125" s="16"/>
      <c r="C125" s="40" t="s">
        <v>392</v>
      </c>
      <c r="D125" s="41">
        <v>10000</v>
      </c>
      <c r="E125" s="41"/>
      <c r="F125" s="41">
        <v>49850</v>
      </c>
      <c r="G125" s="41">
        <v>74448</v>
      </c>
      <c r="H125" s="41">
        <v>60420</v>
      </c>
      <c r="I125" s="41">
        <v>95707</v>
      </c>
      <c r="J125" s="41">
        <v>70000</v>
      </c>
      <c r="K125" s="41">
        <v>70000</v>
      </c>
      <c r="L125" s="41">
        <v>83369</v>
      </c>
      <c r="M125" s="41">
        <v>70000</v>
      </c>
      <c r="N125" s="41">
        <v>70000</v>
      </c>
      <c r="O125" s="76">
        <f t="shared" si="10"/>
        <v>0</v>
      </c>
      <c r="P125" s="61"/>
    </row>
    <row r="126" spans="1:16" ht="15">
      <c r="A126" s="17" t="s">
        <v>257</v>
      </c>
      <c r="B126" s="16" t="s">
        <v>48</v>
      </c>
      <c r="C126" s="16" t="s">
        <v>235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76">
        <f t="shared" si="10"/>
        <v>0</v>
      </c>
      <c r="P126" s="61"/>
    </row>
    <row r="127" spans="1:16" ht="15">
      <c r="A127" s="17" t="s">
        <v>257</v>
      </c>
      <c r="B127" s="36">
        <v>5515</v>
      </c>
      <c r="C127" s="16" t="s">
        <v>236</v>
      </c>
      <c r="D127" s="12"/>
      <c r="E127" s="12"/>
      <c r="F127" s="12"/>
      <c r="G127" s="12"/>
      <c r="H127" s="12">
        <v>5935</v>
      </c>
      <c r="I127" s="12">
        <v>5933</v>
      </c>
      <c r="J127" s="12">
        <v>1000</v>
      </c>
      <c r="K127" s="12">
        <v>1000</v>
      </c>
      <c r="L127" s="12">
        <v>612</v>
      </c>
      <c r="M127" s="12">
        <v>1000</v>
      </c>
      <c r="N127" s="12">
        <v>1000</v>
      </c>
      <c r="O127" s="76">
        <f t="shared" si="10"/>
        <v>0</v>
      </c>
      <c r="P127" s="61"/>
    </row>
    <row r="128" spans="1:16" ht="15">
      <c r="A128" s="17" t="s">
        <v>257</v>
      </c>
      <c r="B128" s="16" t="s">
        <v>65</v>
      </c>
      <c r="C128" s="16" t="s">
        <v>66</v>
      </c>
      <c r="D128" s="12"/>
      <c r="E128" s="12"/>
      <c r="F128" s="12">
        <v>150</v>
      </c>
      <c r="G128" s="12">
        <v>150</v>
      </c>
      <c r="H128" s="12">
        <v>200</v>
      </c>
      <c r="I128" s="12">
        <v>28</v>
      </c>
      <c r="J128" s="12">
        <v>200</v>
      </c>
      <c r="K128" s="12">
        <v>200</v>
      </c>
      <c r="L128" s="12"/>
      <c r="M128" s="12">
        <v>200</v>
      </c>
      <c r="N128" s="12">
        <v>200</v>
      </c>
      <c r="O128" s="76">
        <f t="shared" si="10"/>
        <v>0</v>
      </c>
      <c r="P128" s="61"/>
    </row>
    <row r="129" spans="1:16" ht="15">
      <c r="A129" s="33" t="s">
        <v>86</v>
      </c>
      <c r="B129" s="9"/>
      <c r="C129" s="34" t="s">
        <v>23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76">
        <f t="shared" si="10"/>
        <v>0</v>
      </c>
      <c r="P129" s="61"/>
    </row>
    <row r="130" spans="1:16" ht="15">
      <c r="A130" s="17" t="s">
        <v>86</v>
      </c>
      <c r="B130" s="16" t="s">
        <v>78</v>
      </c>
      <c r="C130" s="16" t="s">
        <v>79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/>
      <c r="J130" s="12"/>
      <c r="K130" s="12"/>
      <c r="L130" s="12"/>
      <c r="M130" s="12"/>
      <c r="N130" s="12"/>
      <c r="O130" s="76">
        <f t="shared" si="10"/>
        <v>0</v>
      </c>
      <c r="P130" s="61"/>
    </row>
    <row r="131" spans="1:16" ht="15">
      <c r="A131" s="33" t="s">
        <v>87</v>
      </c>
      <c r="B131" s="9"/>
      <c r="C131" s="34" t="s">
        <v>24</v>
      </c>
      <c r="D131" s="39">
        <f aca="true" t="shared" si="20" ref="D131:N131">D132+D133</f>
        <v>0</v>
      </c>
      <c r="E131" s="39">
        <f t="shared" si="20"/>
        <v>0</v>
      </c>
      <c r="F131" s="39">
        <f t="shared" si="20"/>
        <v>0</v>
      </c>
      <c r="G131" s="39">
        <f t="shared" si="20"/>
        <v>0</v>
      </c>
      <c r="H131" s="39">
        <f t="shared" si="20"/>
        <v>0</v>
      </c>
      <c r="I131" s="39">
        <f t="shared" si="20"/>
        <v>0</v>
      </c>
      <c r="J131" s="39">
        <f t="shared" si="20"/>
        <v>0</v>
      </c>
      <c r="K131" s="39">
        <f t="shared" si="20"/>
        <v>0</v>
      </c>
      <c r="L131" s="39">
        <f t="shared" si="20"/>
        <v>0</v>
      </c>
      <c r="M131" s="39">
        <f t="shared" si="20"/>
        <v>0</v>
      </c>
      <c r="N131" s="39">
        <f t="shared" si="20"/>
        <v>0</v>
      </c>
      <c r="O131" s="76">
        <f t="shared" si="10"/>
        <v>0</v>
      </c>
      <c r="P131" s="61"/>
    </row>
    <row r="132" spans="1:16" ht="15">
      <c r="A132" s="17" t="s">
        <v>87</v>
      </c>
      <c r="B132" s="16" t="s">
        <v>78</v>
      </c>
      <c r="C132" s="16" t="s">
        <v>79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76">
        <f aca="true" t="shared" si="21" ref="O132:O195">N132-M132</f>
        <v>0</v>
      </c>
      <c r="P132" s="61"/>
    </row>
    <row r="133" spans="1:16" ht="15">
      <c r="A133" s="17" t="s">
        <v>87</v>
      </c>
      <c r="B133" s="16" t="s">
        <v>88</v>
      </c>
      <c r="C133" s="16" t="s">
        <v>89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76">
        <f t="shared" si="21"/>
        <v>0</v>
      </c>
      <c r="P133" s="61"/>
    </row>
    <row r="134" spans="1:16" ht="15">
      <c r="A134" s="33" t="s">
        <v>90</v>
      </c>
      <c r="B134" s="9"/>
      <c r="C134" s="34" t="s">
        <v>25</v>
      </c>
      <c r="D134" s="35">
        <f aca="true" t="shared" si="22" ref="D134:N134">SUM(D135:D141)</f>
        <v>0</v>
      </c>
      <c r="E134" s="35">
        <f t="shared" si="22"/>
        <v>0</v>
      </c>
      <c r="F134" s="35">
        <f t="shared" si="22"/>
        <v>0</v>
      </c>
      <c r="G134" s="35">
        <f t="shared" si="22"/>
        <v>0</v>
      </c>
      <c r="H134" s="35">
        <f t="shared" si="22"/>
        <v>0</v>
      </c>
      <c r="I134" s="35">
        <f t="shared" si="22"/>
        <v>0</v>
      </c>
      <c r="J134" s="35">
        <f t="shared" si="22"/>
        <v>0</v>
      </c>
      <c r="K134" s="35">
        <f t="shared" si="22"/>
        <v>0</v>
      </c>
      <c r="L134" s="35">
        <f t="shared" si="22"/>
        <v>0</v>
      </c>
      <c r="M134" s="35">
        <f t="shared" si="22"/>
        <v>0</v>
      </c>
      <c r="N134" s="35">
        <f t="shared" si="22"/>
        <v>0</v>
      </c>
      <c r="O134" s="76">
        <f t="shared" si="21"/>
        <v>0</v>
      </c>
      <c r="P134" s="61"/>
    </row>
    <row r="135" spans="1:16" ht="15">
      <c r="A135" s="17" t="s">
        <v>158</v>
      </c>
      <c r="B135" s="36">
        <v>1554</v>
      </c>
      <c r="C135" s="16" t="s">
        <v>117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76">
        <f t="shared" si="21"/>
        <v>0</v>
      </c>
      <c r="P135" s="61"/>
    </row>
    <row r="136" spans="1:16" ht="15">
      <c r="A136" s="17" t="s">
        <v>90</v>
      </c>
      <c r="B136" s="36">
        <v>4139</v>
      </c>
      <c r="C136" s="16" t="s">
        <v>58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76">
        <f t="shared" si="21"/>
        <v>0</v>
      </c>
      <c r="P136" s="61"/>
    </row>
    <row r="137" spans="1:16" ht="15">
      <c r="A137" s="17" t="s">
        <v>158</v>
      </c>
      <c r="B137" s="14">
        <v>4500</v>
      </c>
      <c r="C137" s="16" t="s">
        <v>81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76">
        <f t="shared" si="21"/>
        <v>0</v>
      </c>
      <c r="P137" s="61"/>
    </row>
    <row r="138" spans="1:16" ht="15">
      <c r="A138" s="17" t="s">
        <v>158</v>
      </c>
      <c r="B138" s="36">
        <v>4528</v>
      </c>
      <c r="C138" s="16" t="s">
        <v>72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76">
        <f t="shared" si="21"/>
        <v>0</v>
      </c>
      <c r="P138" s="61"/>
    </row>
    <row r="139" spans="1:16" ht="15">
      <c r="A139" s="17" t="s">
        <v>90</v>
      </c>
      <c r="B139" s="16" t="s">
        <v>78</v>
      </c>
      <c r="C139" s="16" t="s">
        <v>79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76">
        <f t="shared" si="21"/>
        <v>0</v>
      </c>
      <c r="P139" s="61"/>
    </row>
    <row r="140" spans="1:16" ht="15">
      <c r="A140" s="17" t="s">
        <v>90</v>
      </c>
      <c r="B140" s="16" t="s">
        <v>51</v>
      </c>
      <c r="C140" s="16" t="s">
        <v>236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76">
        <f t="shared" si="21"/>
        <v>0</v>
      </c>
      <c r="P140" s="61"/>
    </row>
    <row r="141" spans="1:16" ht="15">
      <c r="A141" s="17" t="s">
        <v>158</v>
      </c>
      <c r="B141" s="16" t="s">
        <v>84</v>
      </c>
      <c r="C141" s="16" t="s">
        <v>85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76">
        <f t="shared" si="21"/>
        <v>0</v>
      </c>
      <c r="P141" s="61"/>
    </row>
    <row r="142" spans="1:16" ht="15">
      <c r="A142" s="33" t="s">
        <v>91</v>
      </c>
      <c r="B142" s="9"/>
      <c r="C142" s="34" t="s">
        <v>26</v>
      </c>
      <c r="D142" s="35">
        <f aca="true" t="shared" si="23" ref="D142:N142">SUM(D143:D151)</f>
        <v>145000</v>
      </c>
      <c r="E142" s="35">
        <f t="shared" si="23"/>
        <v>99087</v>
      </c>
      <c r="F142" s="35">
        <f t="shared" si="23"/>
        <v>273110</v>
      </c>
      <c r="G142" s="35">
        <f t="shared" si="23"/>
        <v>259973.49</v>
      </c>
      <c r="H142" s="35">
        <f t="shared" si="23"/>
        <v>161000</v>
      </c>
      <c r="I142" s="35">
        <f t="shared" si="23"/>
        <v>137616.24</v>
      </c>
      <c r="J142" s="35">
        <f t="shared" si="23"/>
        <v>311350</v>
      </c>
      <c r="K142" s="35">
        <f t="shared" si="23"/>
        <v>311350</v>
      </c>
      <c r="L142" s="35">
        <f t="shared" si="23"/>
        <v>32163</v>
      </c>
      <c r="M142" s="35">
        <f t="shared" si="23"/>
        <v>204000</v>
      </c>
      <c r="N142" s="35">
        <f t="shared" si="23"/>
        <v>333474</v>
      </c>
      <c r="O142" s="76">
        <f t="shared" si="21"/>
        <v>129474</v>
      </c>
      <c r="P142" s="61"/>
    </row>
    <row r="143" spans="1:16" ht="15">
      <c r="A143" s="17" t="s">
        <v>91</v>
      </c>
      <c r="B143" s="16" t="s">
        <v>56</v>
      </c>
      <c r="C143" s="16" t="s">
        <v>57</v>
      </c>
      <c r="D143" s="12"/>
      <c r="E143" s="12">
        <v>-600</v>
      </c>
      <c r="F143" s="12">
        <v>11000</v>
      </c>
      <c r="G143" s="12"/>
      <c r="H143" s="12">
        <v>14000</v>
      </c>
      <c r="I143" s="12"/>
      <c r="J143" s="12">
        <v>14000</v>
      </c>
      <c r="K143" s="12">
        <v>8780</v>
      </c>
      <c r="L143" s="12"/>
      <c r="M143" s="12">
        <v>14000</v>
      </c>
      <c r="N143" s="12">
        <v>14000</v>
      </c>
      <c r="O143" s="76">
        <f t="shared" si="21"/>
        <v>0</v>
      </c>
      <c r="P143" s="61"/>
    </row>
    <row r="144" spans="1:16" ht="15">
      <c r="A144" s="17" t="s">
        <v>150</v>
      </c>
      <c r="B144" s="36">
        <v>1501</v>
      </c>
      <c r="C144" s="16" t="s">
        <v>356</v>
      </c>
      <c r="D144" s="12"/>
      <c r="E144" s="12"/>
      <c r="F144" s="12">
        <v>154110</v>
      </c>
      <c r="G144" s="12">
        <v>154110</v>
      </c>
      <c r="H144" s="12"/>
      <c r="I144" s="12"/>
      <c r="J144" s="12"/>
      <c r="K144" s="12"/>
      <c r="L144" s="12"/>
      <c r="M144" s="12"/>
      <c r="N144" s="12"/>
      <c r="O144" s="76">
        <f t="shared" si="21"/>
        <v>0</v>
      </c>
      <c r="P144" s="61"/>
    </row>
    <row r="145" spans="1:16" ht="15">
      <c r="A145" s="17" t="s">
        <v>91</v>
      </c>
      <c r="B145" s="14">
        <v>4502</v>
      </c>
      <c r="C145" s="16" t="s">
        <v>178</v>
      </c>
      <c r="D145" s="12">
        <v>106475</v>
      </c>
      <c r="E145" s="12">
        <v>80190</v>
      </c>
      <c r="F145" s="12">
        <v>103000</v>
      </c>
      <c r="G145" s="12">
        <v>102622.98</v>
      </c>
      <c r="H145" s="12">
        <v>130000</v>
      </c>
      <c r="I145" s="12">
        <v>123374</v>
      </c>
      <c r="J145" s="12">
        <v>270350</v>
      </c>
      <c r="K145" s="12">
        <v>275570</v>
      </c>
      <c r="L145" s="12">
        <v>6315</v>
      </c>
      <c r="M145" s="12">
        <v>120000</v>
      </c>
      <c r="N145" s="12">
        <v>249474</v>
      </c>
      <c r="O145" s="76">
        <f t="shared" si="21"/>
        <v>129474</v>
      </c>
      <c r="P145" s="61"/>
    </row>
    <row r="146" spans="1:16" ht="15">
      <c r="A146" s="17" t="s">
        <v>150</v>
      </c>
      <c r="B146" s="14">
        <v>4521</v>
      </c>
      <c r="C146" s="16" t="s">
        <v>276</v>
      </c>
      <c r="D146" s="12">
        <v>4000</v>
      </c>
      <c r="E146" s="12">
        <v>4000</v>
      </c>
      <c r="F146" s="12"/>
      <c r="G146" s="12"/>
      <c r="H146" s="12">
        <v>12000</v>
      </c>
      <c r="I146" s="12">
        <v>12000</v>
      </c>
      <c r="J146" s="12">
        <v>22000</v>
      </c>
      <c r="K146" s="12">
        <v>22000</v>
      </c>
      <c r="L146" s="12">
        <v>22000</v>
      </c>
      <c r="M146" s="12">
        <v>65000</v>
      </c>
      <c r="N146" s="12">
        <v>65000</v>
      </c>
      <c r="O146" s="76">
        <f t="shared" si="21"/>
        <v>0</v>
      </c>
      <c r="P146" s="61"/>
    </row>
    <row r="147" spans="1:16" ht="15">
      <c r="A147" s="17" t="s">
        <v>150</v>
      </c>
      <c r="B147" s="37" t="s">
        <v>39</v>
      </c>
      <c r="C147" s="37" t="s">
        <v>40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76">
        <f t="shared" si="21"/>
        <v>0</v>
      </c>
      <c r="P147" s="61"/>
    </row>
    <row r="148" spans="1:16" ht="15">
      <c r="A148" s="17" t="s">
        <v>150</v>
      </c>
      <c r="B148" s="37" t="s">
        <v>41</v>
      </c>
      <c r="C148" s="37" t="s">
        <v>237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76">
        <f t="shared" si="21"/>
        <v>0</v>
      </c>
      <c r="P148" s="61"/>
    </row>
    <row r="149" spans="1:16" ht="15">
      <c r="A149" s="38" t="s">
        <v>150</v>
      </c>
      <c r="B149" s="36">
        <v>5500</v>
      </c>
      <c r="C149" s="16" t="s">
        <v>43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76">
        <f t="shared" si="21"/>
        <v>0</v>
      </c>
      <c r="P149" s="61"/>
    </row>
    <row r="150" spans="1:16" ht="15">
      <c r="A150" s="17" t="s">
        <v>91</v>
      </c>
      <c r="B150" s="16" t="s">
        <v>61</v>
      </c>
      <c r="C150" s="16" t="s">
        <v>62</v>
      </c>
      <c r="D150" s="12">
        <v>9400</v>
      </c>
      <c r="E150" s="12">
        <v>9462</v>
      </c>
      <c r="F150" s="12">
        <v>900</v>
      </c>
      <c r="G150" s="12">
        <v>900</v>
      </c>
      <c r="H150" s="12"/>
      <c r="I150" s="12"/>
      <c r="J150" s="12"/>
      <c r="K150" s="12"/>
      <c r="L150" s="12"/>
      <c r="M150" s="12"/>
      <c r="N150" s="12"/>
      <c r="O150" s="76">
        <f t="shared" si="21"/>
        <v>0</v>
      </c>
      <c r="P150" s="61"/>
    </row>
    <row r="151" spans="1:16" ht="15">
      <c r="A151" s="17" t="s">
        <v>91</v>
      </c>
      <c r="B151" s="16" t="s">
        <v>78</v>
      </c>
      <c r="C151" s="16" t="s">
        <v>79</v>
      </c>
      <c r="D151" s="12">
        <v>25125</v>
      </c>
      <c r="E151" s="12">
        <v>6035</v>
      </c>
      <c r="F151" s="12">
        <v>4100</v>
      </c>
      <c r="G151" s="12">
        <v>2340.51</v>
      </c>
      <c r="H151" s="12">
        <v>5000</v>
      </c>
      <c r="I151" s="12">
        <v>2242.24</v>
      </c>
      <c r="J151" s="12">
        <v>5000</v>
      </c>
      <c r="K151" s="12">
        <v>5000</v>
      </c>
      <c r="L151" s="12">
        <v>3848</v>
      </c>
      <c r="M151" s="12">
        <v>5000</v>
      </c>
      <c r="N151" s="12">
        <v>5000</v>
      </c>
      <c r="O151" s="76">
        <f t="shared" si="21"/>
        <v>0</v>
      </c>
      <c r="P151" s="61"/>
    </row>
    <row r="152" spans="1:16" ht="15">
      <c r="A152" s="33" t="s">
        <v>92</v>
      </c>
      <c r="B152" s="9"/>
      <c r="C152" s="34" t="s">
        <v>27</v>
      </c>
      <c r="D152" s="35">
        <f aca="true" t="shared" si="24" ref="D152:N152">SUM(D153:D157)</f>
        <v>80000</v>
      </c>
      <c r="E152" s="35">
        <f t="shared" si="24"/>
        <v>113165</v>
      </c>
      <c r="F152" s="35">
        <f t="shared" si="24"/>
        <v>37000</v>
      </c>
      <c r="G152" s="35">
        <f t="shared" si="24"/>
        <v>54639</v>
      </c>
      <c r="H152" s="35">
        <f t="shared" si="24"/>
        <v>72000</v>
      </c>
      <c r="I152" s="35">
        <f t="shared" si="24"/>
        <v>67210</v>
      </c>
      <c r="J152" s="35">
        <f t="shared" si="24"/>
        <v>42000</v>
      </c>
      <c r="K152" s="35">
        <f t="shared" si="24"/>
        <v>42000</v>
      </c>
      <c r="L152" s="35">
        <f t="shared" si="24"/>
        <v>43517</v>
      </c>
      <c r="M152" s="35">
        <f t="shared" si="24"/>
        <v>55000</v>
      </c>
      <c r="N152" s="35">
        <f t="shared" si="24"/>
        <v>55000</v>
      </c>
      <c r="O152" s="76">
        <f t="shared" si="21"/>
        <v>0</v>
      </c>
      <c r="P152" s="61"/>
    </row>
    <row r="153" spans="1:16" ht="15">
      <c r="A153" s="17" t="s">
        <v>92</v>
      </c>
      <c r="B153" s="36" t="s">
        <v>56</v>
      </c>
      <c r="C153" s="16" t="s">
        <v>57</v>
      </c>
      <c r="D153" s="12">
        <v>50000</v>
      </c>
      <c r="E153" s="12">
        <v>77299</v>
      </c>
      <c r="F153" s="12"/>
      <c r="G153" s="12">
        <v>6494</v>
      </c>
      <c r="H153" s="12">
        <v>20000</v>
      </c>
      <c r="I153" s="12">
        <v>17639</v>
      </c>
      <c r="J153" s="12"/>
      <c r="K153" s="12"/>
      <c r="L153" s="12"/>
      <c r="M153" s="12"/>
      <c r="N153" s="12"/>
      <c r="O153" s="76">
        <f t="shared" si="21"/>
        <v>0</v>
      </c>
      <c r="P153" s="61"/>
    </row>
    <row r="154" spans="1:16" ht="15">
      <c r="A154" s="17" t="s">
        <v>159</v>
      </c>
      <c r="B154" s="14">
        <v>4500</v>
      </c>
      <c r="C154" s="16" t="s">
        <v>81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76">
        <f t="shared" si="21"/>
        <v>0</v>
      </c>
      <c r="P154" s="61"/>
    </row>
    <row r="155" spans="1:16" ht="15">
      <c r="A155" s="17" t="s">
        <v>159</v>
      </c>
      <c r="B155" s="36">
        <v>5502</v>
      </c>
      <c r="C155" s="16" t="s">
        <v>62</v>
      </c>
      <c r="D155" s="12"/>
      <c r="E155" s="12"/>
      <c r="F155" s="12"/>
      <c r="G155" s="12">
        <v>4920</v>
      </c>
      <c r="H155" s="12"/>
      <c r="I155" s="12"/>
      <c r="J155" s="12"/>
      <c r="K155" s="12"/>
      <c r="L155" s="12"/>
      <c r="M155" s="12"/>
      <c r="N155" s="12"/>
      <c r="O155" s="76">
        <f t="shared" si="21"/>
        <v>0</v>
      </c>
      <c r="P155" s="61"/>
    </row>
    <row r="156" spans="1:16" ht="15">
      <c r="A156" s="17" t="s">
        <v>92</v>
      </c>
      <c r="B156" s="16" t="s">
        <v>78</v>
      </c>
      <c r="C156" s="16" t="s">
        <v>79</v>
      </c>
      <c r="D156" s="12">
        <v>30000</v>
      </c>
      <c r="E156" s="12">
        <v>34269</v>
      </c>
      <c r="F156" s="12">
        <v>37000</v>
      </c>
      <c r="G156" s="12">
        <v>43225</v>
      </c>
      <c r="H156" s="12">
        <v>41850</v>
      </c>
      <c r="I156" s="12">
        <v>39421</v>
      </c>
      <c r="J156" s="12">
        <v>42000</v>
      </c>
      <c r="K156" s="12">
        <v>42000</v>
      </c>
      <c r="L156" s="12">
        <v>43517</v>
      </c>
      <c r="M156" s="12">
        <v>55000</v>
      </c>
      <c r="N156" s="12">
        <v>55000</v>
      </c>
      <c r="O156" s="76">
        <f t="shared" si="21"/>
        <v>0</v>
      </c>
      <c r="P156" s="61"/>
    </row>
    <row r="157" spans="1:16" ht="15">
      <c r="A157" s="17" t="s">
        <v>159</v>
      </c>
      <c r="B157" s="16" t="s">
        <v>51</v>
      </c>
      <c r="C157" s="16" t="s">
        <v>236</v>
      </c>
      <c r="D157" s="12"/>
      <c r="E157" s="12">
        <v>1597</v>
      </c>
      <c r="F157" s="12"/>
      <c r="G157" s="12"/>
      <c r="H157" s="12">
        <v>10150</v>
      </c>
      <c r="I157" s="12">
        <v>10150</v>
      </c>
      <c r="J157" s="12"/>
      <c r="K157" s="12"/>
      <c r="L157" s="12"/>
      <c r="M157" s="12"/>
      <c r="N157" s="12"/>
      <c r="O157" s="76">
        <f t="shared" si="21"/>
        <v>0</v>
      </c>
      <c r="P157" s="61"/>
    </row>
    <row r="158" spans="1:16" ht="15">
      <c r="A158" s="33" t="s">
        <v>93</v>
      </c>
      <c r="B158" s="9"/>
      <c r="C158" s="34" t="s">
        <v>28</v>
      </c>
      <c r="D158" s="35">
        <f aca="true" t="shared" si="25" ref="D158:N158">SUM(D159:D169)</f>
        <v>48068</v>
      </c>
      <c r="E158" s="35">
        <f t="shared" si="25"/>
        <v>44923</v>
      </c>
      <c r="F158" s="35">
        <f t="shared" si="25"/>
        <v>45470</v>
      </c>
      <c r="G158" s="35">
        <f t="shared" si="25"/>
        <v>50057</v>
      </c>
      <c r="H158" s="35">
        <f t="shared" si="25"/>
        <v>61245</v>
      </c>
      <c r="I158" s="35">
        <f t="shared" si="25"/>
        <v>61717</v>
      </c>
      <c r="J158" s="35">
        <f t="shared" si="25"/>
        <v>99077</v>
      </c>
      <c r="K158" s="35">
        <f t="shared" si="25"/>
        <v>104874</v>
      </c>
      <c r="L158" s="35">
        <f t="shared" si="25"/>
        <v>57337</v>
      </c>
      <c r="M158" s="35">
        <f t="shared" si="25"/>
        <v>109687</v>
      </c>
      <c r="N158" s="35">
        <f t="shared" si="25"/>
        <v>111887</v>
      </c>
      <c r="O158" s="76">
        <f t="shared" si="21"/>
        <v>2200</v>
      </c>
      <c r="P158" s="61"/>
    </row>
    <row r="159" spans="1:16" ht="15">
      <c r="A159" s="17" t="s">
        <v>160</v>
      </c>
      <c r="B159" s="16" t="s">
        <v>56</v>
      </c>
      <c r="C159" s="16" t="s">
        <v>57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76">
        <f t="shared" si="21"/>
        <v>0</v>
      </c>
      <c r="P159" s="61"/>
    </row>
    <row r="160" spans="1:16" ht="15">
      <c r="A160" s="17" t="s">
        <v>160</v>
      </c>
      <c r="B160" s="36">
        <v>1554</v>
      </c>
      <c r="C160" s="16" t="s">
        <v>117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76">
        <f t="shared" si="21"/>
        <v>0</v>
      </c>
      <c r="P160" s="61"/>
    </row>
    <row r="161" spans="1:16" ht="15">
      <c r="A161" s="17" t="s">
        <v>160</v>
      </c>
      <c r="B161" s="36">
        <v>4502</v>
      </c>
      <c r="C161" s="16" t="s">
        <v>178</v>
      </c>
      <c r="D161" s="12"/>
      <c r="E161" s="12"/>
      <c r="F161" s="12"/>
      <c r="G161" s="12"/>
      <c r="H161" s="12"/>
      <c r="I161" s="12"/>
      <c r="J161" s="12">
        <v>42032</v>
      </c>
      <c r="K161" s="12">
        <v>42032</v>
      </c>
      <c r="L161" s="12">
        <v>0</v>
      </c>
      <c r="M161" s="12">
        <v>42032</v>
      </c>
      <c r="N161" s="12">
        <v>42032</v>
      </c>
      <c r="O161" s="76">
        <f t="shared" si="21"/>
        <v>0</v>
      </c>
      <c r="P161" s="61"/>
    </row>
    <row r="162" spans="1:16" ht="15">
      <c r="A162" s="17" t="s">
        <v>160</v>
      </c>
      <c r="B162" s="36">
        <v>4521</v>
      </c>
      <c r="C162" s="16" t="s">
        <v>276</v>
      </c>
      <c r="D162" s="12"/>
      <c r="E162" s="12"/>
      <c r="F162" s="12">
        <v>3900</v>
      </c>
      <c r="G162" s="12">
        <v>3575</v>
      </c>
      <c r="H162" s="12">
        <v>3900</v>
      </c>
      <c r="I162" s="12">
        <v>3900</v>
      </c>
      <c r="J162" s="12">
        <v>3900</v>
      </c>
      <c r="K162" s="12">
        <v>3900</v>
      </c>
      <c r="L162" s="12">
        <v>3575</v>
      </c>
      <c r="M162" s="12">
        <v>3900</v>
      </c>
      <c r="N162" s="12">
        <v>3900</v>
      </c>
      <c r="O162" s="76">
        <f t="shared" si="21"/>
        <v>0</v>
      </c>
      <c r="P162" s="61"/>
    </row>
    <row r="163" spans="1:16" ht="15">
      <c r="A163" s="17" t="s">
        <v>160</v>
      </c>
      <c r="B163" s="37" t="s">
        <v>39</v>
      </c>
      <c r="C163" s="37" t="s">
        <v>40</v>
      </c>
      <c r="D163" s="12">
        <v>21500</v>
      </c>
      <c r="E163" s="12">
        <v>22403</v>
      </c>
      <c r="F163" s="12">
        <v>23330</v>
      </c>
      <c r="G163" s="12">
        <v>25040</v>
      </c>
      <c r="H163" s="12">
        <v>27230</v>
      </c>
      <c r="I163" s="12">
        <v>28030</v>
      </c>
      <c r="J163" s="12">
        <v>27230</v>
      </c>
      <c r="K163" s="12">
        <v>27230</v>
      </c>
      <c r="L163" s="12">
        <v>24656</v>
      </c>
      <c r="M163" s="12">
        <v>31315</v>
      </c>
      <c r="N163" s="12">
        <v>31315</v>
      </c>
      <c r="O163" s="76">
        <f t="shared" si="21"/>
        <v>0</v>
      </c>
      <c r="P163" s="61"/>
    </row>
    <row r="164" spans="1:16" ht="15">
      <c r="A164" s="17" t="s">
        <v>160</v>
      </c>
      <c r="B164" s="37" t="s">
        <v>41</v>
      </c>
      <c r="C164" s="37" t="s">
        <v>237</v>
      </c>
      <c r="D164" s="12">
        <v>8240</v>
      </c>
      <c r="E164" s="12">
        <v>8189</v>
      </c>
      <c r="F164" s="12">
        <v>7890</v>
      </c>
      <c r="G164" s="12">
        <v>9466</v>
      </c>
      <c r="H164" s="12">
        <v>11810</v>
      </c>
      <c r="I164" s="12">
        <v>10824</v>
      </c>
      <c r="J164" s="12">
        <v>11810</v>
      </c>
      <c r="K164" s="12">
        <v>11810</v>
      </c>
      <c r="L164" s="12">
        <v>10045</v>
      </c>
      <c r="M164" s="12">
        <v>13585</v>
      </c>
      <c r="N164" s="12">
        <v>13585</v>
      </c>
      <c r="O164" s="76">
        <f t="shared" si="21"/>
        <v>0</v>
      </c>
      <c r="P164" s="61"/>
    </row>
    <row r="165" spans="1:16" ht="15">
      <c r="A165" s="17" t="s">
        <v>93</v>
      </c>
      <c r="B165" s="16" t="s">
        <v>63</v>
      </c>
      <c r="C165" s="16" t="s">
        <v>64</v>
      </c>
      <c r="D165" s="12">
        <v>5070</v>
      </c>
      <c r="E165" s="12">
        <v>6045</v>
      </c>
      <c r="F165" s="12">
        <v>3500</v>
      </c>
      <c r="G165" s="12">
        <v>2731</v>
      </c>
      <c r="H165" s="12">
        <v>5000</v>
      </c>
      <c r="I165" s="12">
        <v>3315</v>
      </c>
      <c r="J165" s="12">
        <v>5000</v>
      </c>
      <c r="K165" s="12">
        <v>3180</v>
      </c>
      <c r="L165" s="12">
        <v>2333</v>
      </c>
      <c r="M165" s="12">
        <v>3500</v>
      </c>
      <c r="N165" s="12">
        <v>3500</v>
      </c>
      <c r="O165" s="76">
        <f t="shared" si="21"/>
        <v>0</v>
      </c>
      <c r="P165" s="61"/>
    </row>
    <row r="166" spans="1:16" ht="15">
      <c r="A166" s="17" t="s">
        <v>160</v>
      </c>
      <c r="B166" s="36">
        <v>5512</v>
      </c>
      <c r="C166" s="16" t="s">
        <v>79</v>
      </c>
      <c r="D166" s="12">
        <v>12508</v>
      </c>
      <c r="E166" s="12">
        <v>8238</v>
      </c>
      <c r="F166" s="12">
        <v>4948</v>
      </c>
      <c r="G166" s="12">
        <v>6849</v>
      </c>
      <c r="H166" s="12">
        <v>11200</v>
      </c>
      <c r="I166" s="12">
        <v>13770</v>
      </c>
      <c r="J166" s="12">
        <v>7000</v>
      </c>
      <c r="K166" s="12">
        <v>14297</v>
      </c>
      <c r="L166" s="12">
        <v>14580</v>
      </c>
      <c r="M166" s="12">
        <v>13000</v>
      </c>
      <c r="N166" s="12">
        <v>15200</v>
      </c>
      <c r="O166" s="76">
        <f t="shared" si="21"/>
        <v>2200</v>
      </c>
      <c r="P166" s="61"/>
    </row>
    <row r="167" spans="1:16" ht="15">
      <c r="A167" s="17" t="s">
        <v>160</v>
      </c>
      <c r="B167" s="16" t="s">
        <v>49</v>
      </c>
      <c r="C167" s="16" t="s">
        <v>50</v>
      </c>
      <c r="D167" s="12"/>
      <c r="E167" s="12"/>
      <c r="F167" s="12">
        <v>1152</v>
      </c>
      <c r="G167" s="12">
        <v>1152</v>
      </c>
      <c r="H167" s="12">
        <v>1155</v>
      </c>
      <c r="I167" s="12">
        <v>1152</v>
      </c>
      <c r="J167" s="12">
        <v>1155</v>
      </c>
      <c r="K167" s="12">
        <v>1155</v>
      </c>
      <c r="L167" s="12">
        <v>1056</v>
      </c>
      <c r="M167" s="12">
        <v>1155</v>
      </c>
      <c r="N167" s="12">
        <v>1155</v>
      </c>
      <c r="O167" s="76">
        <f t="shared" si="21"/>
        <v>0</v>
      </c>
      <c r="P167" s="61"/>
    </row>
    <row r="168" spans="1:16" ht="15">
      <c r="A168" s="17" t="s">
        <v>160</v>
      </c>
      <c r="B168" s="16" t="s">
        <v>51</v>
      </c>
      <c r="C168" s="16" t="s">
        <v>236</v>
      </c>
      <c r="D168" s="12">
        <v>750</v>
      </c>
      <c r="E168" s="12">
        <v>48</v>
      </c>
      <c r="F168" s="12">
        <v>750</v>
      </c>
      <c r="G168" s="12">
        <v>824</v>
      </c>
      <c r="H168" s="12">
        <v>750</v>
      </c>
      <c r="I168" s="12">
        <v>543</v>
      </c>
      <c r="J168" s="12">
        <v>750</v>
      </c>
      <c r="K168" s="12">
        <v>1070</v>
      </c>
      <c r="L168" s="12">
        <v>1062</v>
      </c>
      <c r="M168" s="12">
        <v>1000</v>
      </c>
      <c r="N168" s="12">
        <v>1000</v>
      </c>
      <c r="O168" s="76">
        <f t="shared" si="21"/>
        <v>0</v>
      </c>
      <c r="P168" s="61"/>
    </row>
    <row r="169" spans="1:16" ht="15">
      <c r="A169" s="17" t="s">
        <v>160</v>
      </c>
      <c r="B169" s="16" t="s">
        <v>65</v>
      </c>
      <c r="C169" s="16" t="s">
        <v>66</v>
      </c>
      <c r="D169" s="12"/>
      <c r="E169" s="12"/>
      <c r="F169" s="12"/>
      <c r="G169" s="12">
        <v>420</v>
      </c>
      <c r="H169" s="12">
        <v>200</v>
      </c>
      <c r="I169" s="12">
        <v>183</v>
      </c>
      <c r="J169" s="12">
        <v>200</v>
      </c>
      <c r="K169" s="12">
        <v>200</v>
      </c>
      <c r="L169" s="12">
        <v>30</v>
      </c>
      <c r="M169" s="12">
        <v>200</v>
      </c>
      <c r="N169" s="12">
        <v>200</v>
      </c>
      <c r="O169" s="76">
        <f t="shared" si="21"/>
        <v>0</v>
      </c>
      <c r="P169" s="61"/>
    </row>
    <row r="170" spans="1:16" ht="15">
      <c r="A170" s="33" t="s">
        <v>233</v>
      </c>
      <c r="B170" s="34"/>
      <c r="C170" s="34" t="s">
        <v>350</v>
      </c>
      <c r="D170" s="35">
        <f aca="true" t="shared" si="26" ref="D170:I170">SUM(D172:D176)</f>
        <v>15164</v>
      </c>
      <c r="E170" s="35">
        <f t="shared" si="26"/>
        <v>5080</v>
      </c>
      <c r="F170" s="35">
        <f t="shared" si="26"/>
        <v>10750</v>
      </c>
      <c r="G170" s="35">
        <f t="shared" si="26"/>
        <v>14310.560000000001</v>
      </c>
      <c r="H170" s="35">
        <f t="shared" si="26"/>
        <v>17545</v>
      </c>
      <c r="I170" s="35">
        <f t="shared" si="26"/>
        <v>12134</v>
      </c>
      <c r="J170" s="35">
        <f>SUM(J171:J176)</f>
        <v>38350</v>
      </c>
      <c r="K170" s="35">
        <f>SUM(K171:K176)</f>
        <v>18734</v>
      </c>
      <c r="L170" s="35">
        <f>SUM(L171:L176)</f>
        <v>14434</v>
      </c>
      <c r="M170" s="35">
        <f>SUM(M171:M176)</f>
        <v>20670</v>
      </c>
      <c r="N170" s="35">
        <f>SUM(N171:N176)</f>
        <v>75690</v>
      </c>
      <c r="O170" s="76">
        <f t="shared" si="21"/>
        <v>55020</v>
      </c>
      <c r="P170" s="61"/>
    </row>
    <row r="171" spans="1:16" ht="15">
      <c r="A171" s="17" t="s">
        <v>233</v>
      </c>
      <c r="B171" s="16" t="s">
        <v>56</v>
      </c>
      <c r="C171" s="16" t="s">
        <v>57</v>
      </c>
      <c r="D171" s="35"/>
      <c r="E171" s="35"/>
      <c r="F171" s="35"/>
      <c r="G171" s="35"/>
      <c r="H171" s="35"/>
      <c r="I171" s="35"/>
      <c r="J171" s="12">
        <v>25000</v>
      </c>
      <c r="K171" s="12">
        <v>5384</v>
      </c>
      <c r="L171" s="12">
        <v>0</v>
      </c>
      <c r="M171" s="12">
        <v>5000</v>
      </c>
      <c r="N171" s="12">
        <v>60000</v>
      </c>
      <c r="O171" s="76">
        <f t="shared" si="21"/>
        <v>55000</v>
      </c>
      <c r="P171" s="61"/>
    </row>
    <row r="172" spans="1:16" ht="15">
      <c r="A172" s="17" t="s">
        <v>233</v>
      </c>
      <c r="B172" s="36">
        <v>4521</v>
      </c>
      <c r="C172" s="16" t="s">
        <v>276</v>
      </c>
      <c r="D172" s="12">
        <v>1260</v>
      </c>
      <c r="E172" s="12">
        <v>1260</v>
      </c>
      <c r="F172" s="12">
        <v>1260</v>
      </c>
      <c r="G172" s="12">
        <v>1260</v>
      </c>
      <c r="H172" s="12">
        <v>1260</v>
      </c>
      <c r="I172" s="12">
        <v>1260</v>
      </c>
      <c r="J172" s="12">
        <v>1260</v>
      </c>
      <c r="K172" s="12">
        <v>1260</v>
      </c>
      <c r="L172" s="12">
        <v>1260</v>
      </c>
      <c r="M172" s="12">
        <v>1260</v>
      </c>
      <c r="N172" s="12">
        <v>1280</v>
      </c>
      <c r="O172" s="76">
        <f t="shared" si="21"/>
        <v>20</v>
      </c>
      <c r="P172" s="61"/>
    </row>
    <row r="173" spans="1:16" ht="15">
      <c r="A173" s="17" t="s">
        <v>233</v>
      </c>
      <c r="B173" s="37" t="s">
        <v>39</v>
      </c>
      <c r="C173" s="37" t="s">
        <v>40</v>
      </c>
      <c r="D173" s="12">
        <v>1560</v>
      </c>
      <c r="E173" s="12">
        <v>1711</v>
      </c>
      <c r="F173" s="12">
        <v>1560</v>
      </c>
      <c r="G173" s="12">
        <v>1560</v>
      </c>
      <c r="H173" s="12">
        <v>1560</v>
      </c>
      <c r="I173" s="12">
        <v>1557</v>
      </c>
      <c r="J173" s="12">
        <v>1560</v>
      </c>
      <c r="K173" s="12">
        <v>1560</v>
      </c>
      <c r="L173" s="12">
        <v>1430</v>
      </c>
      <c r="M173" s="12">
        <v>1800</v>
      </c>
      <c r="N173" s="12">
        <v>1800</v>
      </c>
      <c r="O173" s="76">
        <f t="shared" si="21"/>
        <v>0</v>
      </c>
      <c r="P173" s="61"/>
    </row>
    <row r="174" spans="1:16" ht="15">
      <c r="A174" s="17" t="s">
        <v>233</v>
      </c>
      <c r="B174" s="37" t="s">
        <v>41</v>
      </c>
      <c r="C174" s="37" t="s">
        <v>237</v>
      </c>
      <c r="D174" s="12">
        <v>530</v>
      </c>
      <c r="E174" s="12">
        <v>580</v>
      </c>
      <c r="F174" s="12">
        <v>530</v>
      </c>
      <c r="G174" s="12">
        <v>527.28</v>
      </c>
      <c r="H174" s="12">
        <v>530</v>
      </c>
      <c r="I174" s="12">
        <v>526</v>
      </c>
      <c r="J174" s="12">
        <v>530</v>
      </c>
      <c r="K174" s="12">
        <v>530</v>
      </c>
      <c r="L174" s="12">
        <v>483</v>
      </c>
      <c r="M174" s="12">
        <v>610</v>
      </c>
      <c r="N174" s="12">
        <v>610</v>
      </c>
      <c r="O174" s="76">
        <f t="shared" si="21"/>
        <v>0</v>
      </c>
      <c r="P174" s="61"/>
    </row>
    <row r="175" spans="1:16" ht="15">
      <c r="A175" s="17" t="s">
        <v>233</v>
      </c>
      <c r="B175" s="16" t="s">
        <v>63</v>
      </c>
      <c r="C175" s="16" t="s">
        <v>64</v>
      </c>
      <c r="D175" s="12">
        <v>10614</v>
      </c>
      <c r="E175" s="12">
        <v>1529</v>
      </c>
      <c r="F175" s="12">
        <v>7400</v>
      </c>
      <c r="G175" s="12">
        <v>10963.28</v>
      </c>
      <c r="H175" s="12">
        <v>14195</v>
      </c>
      <c r="I175" s="12">
        <v>8791</v>
      </c>
      <c r="J175" s="12">
        <v>10000</v>
      </c>
      <c r="K175" s="12">
        <v>10000</v>
      </c>
      <c r="L175" s="12">
        <v>11261</v>
      </c>
      <c r="M175" s="12">
        <v>12000</v>
      </c>
      <c r="N175" s="12">
        <v>12000</v>
      </c>
      <c r="O175" s="76">
        <f t="shared" si="21"/>
        <v>0</v>
      </c>
      <c r="P175" s="61"/>
    </row>
    <row r="176" spans="1:16" ht="15">
      <c r="A176" s="17" t="s">
        <v>233</v>
      </c>
      <c r="B176" s="16" t="s">
        <v>65</v>
      </c>
      <c r="C176" s="16" t="s">
        <v>66</v>
      </c>
      <c r="D176" s="12">
        <v>1200</v>
      </c>
      <c r="E176" s="12"/>
      <c r="F176" s="12">
        <v>0</v>
      </c>
      <c r="G176" s="12"/>
      <c r="H176" s="12">
        <v>0</v>
      </c>
      <c r="I176" s="12">
        <v>0</v>
      </c>
      <c r="J176" s="12">
        <v>0</v>
      </c>
      <c r="K176" s="12">
        <v>0</v>
      </c>
      <c r="L176" s="12"/>
      <c r="M176" s="12">
        <v>0</v>
      </c>
      <c r="N176" s="12">
        <v>0</v>
      </c>
      <c r="O176" s="76">
        <f t="shared" si="21"/>
        <v>0</v>
      </c>
      <c r="P176" s="61"/>
    </row>
    <row r="177" spans="1:16" ht="15">
      <c r="A177" s="33" t="s">
        <v>94</v>
      </c>
      <c r="B177" s="9"/>
      <c r="C177" s="34" t="s">
        <v>259</v>
      </c>
      <c r="D177" s="35">
        <f aca="true" t="shared" si="27" ref="D177:N177">SUM(D178:D197)</f>
        <v>146158</v>
      </c>
      <c r="E177" s="35">
        <f t="shared" si="27"/>
        <v>133343.2</v>
      </c>
      <c r="F177" s="35">
        <f t="shared" si="27"/>
        <v>201690</v>
      </c>
      <c r="G177" s="35">
        <f t="shared" si="27"/>
        <v>131759</v>
      </c>
      <c r="H177" s="35">
        <f t="shared" si="27"/>
        <v>318514</v>
      </c>
      <c r="I177" s="35">
        <f t="shared" si="27"/>
        <v>249365</v>
      </c>
      <c r="J177" s="35">
        <f t="shared" si="27"/>
        <v>288654</v>
      </c>
      <c r="K177" s="35">
        <f t="shared" si="27"/>
        <v>295451</v>
      </c>
      <c r="L177" s="35">
        <f t="shared" si="27"/>
        <v>239173</v>
      </c>
      <c r="M177" s="35">
        <f t="shared" si="27"/>
        <v>196655</v>
      </c>
      <c r="N177" s="35">
        <f t="shared" si="27"/>
        <v>197137</v>
      </c>
      <c r="O177" s="76">
        <f t="shared" si="21"/>
        <v>482</v>
      </c>
      <c r="P177" s="61"/>
    </row>
    <row r="178" spans="1:16" ht="15">
      <c r="A178" s="17" t="s">
        <v>151</v>
      </c>
      <c r="B178" s="16" t="s">
        <v>56</v>
      </c>
      <c r="C178" s="16" t="s">
        <v>57</v>
      </c>
      <c r="D178" s="12"/>
      <c r="E178" s="12"/>
      <c r="F178" s="12">
        <v>70000</v>
      </c>
      <c r="G178" s="12"/>
      <c r="H178" s="12">
        <v>119600</v>
      </c>
      <c r="I178" s="12">
        <v>73080</v>
      </c>
      <c r="J178" s="12">
        <v>94920</v>
      </c>
      <c r="K178" s="12">
        <v>94920</v>
      </c>
      <c r="L178" s="12">
        <v>90000</v>
      </c>
      <c r="M178" s="12">
        <v>0</v>
      </c>
      <c r="N178" s="12">
        <v>0</v>
      </c>
      <c r="O178" s="76">
        <f t="shared" si="21"/>
        <v>0</v>
      </c>
      <c r="P178" s="61"/>
    </row>
    <row r="179" spans="1:16" ht="15">
      <c r="A179" s="17" t="s">
        <v>151</v>
      </c>
      <c r="B179" s="14">
        <v>1556</v>
      </c>
      <c r="C179" s="16" t="s">
        <v>95</v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76">
        <f t="shared" si="21"/>
        <v>0</v>
      </c>
      <c r="P179" s="61"/>
    </row>
    <row r="180" spans="1:16" ht="15">
      <c r="A180" s="17" t="s">
        <v>151</v>
      </c>
      <c r="B180" s="36">
        <v>4521</v>
      </c>
      <c r="C180" s="16" t="s">
        <v>276</v>
      </c>
      <c r="D180" s="12">
        <v>4000</v>
      </c>
      <c r="E180" s="12">
        <v>4000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76">
        <f t="shared" si="21"/>
        <v>0</v>
      </c>
      <c r="P180" s="61"/>
    </row>
    <row r="181" spans="1:16" ht="15">
      <c r="A181" s="17" t="s">
        <v>94</v>
      </c>
      <c r="B181" s="37" t="s">
        <v>39</v>
      </c>
      <c r="C181" s="37" t="s">
        <v>40</v>
      </c>
      <c r="D181" s="12">
        <v>50000</v>
      </c>
      <c r="E181" s="12">
        <v>48052</v>
      </c>
      <c r="F181" s="12">
        <v>54100</v>
      </c>
      <c r="G181" s="12">
        <v>54593</v>
      </c>
      <c r="H181" s="12">
        <v>79199</v>
      </c>
      <c r="I181" s="12">
        <v>70627</v>
      </c>
      <c r="J181" s="12">
        <v>78820</v>
      </c>
      <c r="K181" s="12">
        <v>78820</v>
      </c>
      <c r="L181" s="12">
        <v>62138</v>
      </c>
      <c r="M181" s="12">
        <v>90840</v>
      </c>
      <c r="N181" s="12">
        <v>90840</v>
      </c>
      <c r="O181" s="76">
        <f t="shared" si="21"/>
        <v>0</v>
      </c>
      <c r="P181" s="61"/>
    </row>
    <row r="182" spans="1:16" ht="15">
      <c r="A182" s="17" t="s">
        <v>94</v>
      </c>
      <c r="B182" s="37" t="s">
        <v>41</v>
      </c>
      <c r="C182" s="37" t="s">
        <v>237</v>
      </c>
      <c r="D182" s="12">
        <v>17000</v>
      </c>
      <c r="E182" s="12">
        <v>16182</v>
      </c>
      <c r="F182" s="12">
        <v>18290</v>
      </c>
      <c r="G182" s="12">
        <v>18452</v>
      </c>
      <c r="H182" s="12">
        <v>26645</v>
      </c>
      <c r="I182" s="12">
        <v>23872</v>
      </c>
      <c r="J182" s="12">
        <v>26645</v>
      </c>
      <c r="K182" s="12">
        <v>26645</v>
      </c>
      <c r="L182" s="12">
        <v>20917</v>
      </c>
      <c r="M182" s="12">
        <v>30705</v>
      </c>
      <c r="N182" s="12">
        <v>30705</v>
      </c>
      <c r="O182" s="76">
        <f t="shared" si="21"/>
        <v>0</v>
      </c>
      <c r="P182" s="61"/>
    </row>
    <row r="183" spans="1:16" ht="15">
      <c r="A183" s="17" t="s">
        <v>94</v>
      </c>
      <c r="B183" s="16" t="s">
        <v>42</v>
      </c>
      <c r="C183" s="16" t="s">
        <v>43</v>
      </c>
      <c r="D183" s="12">
        <v>1700</v>
      </c>
      <c r="E183" s="12">
        <v>719</v>
      </c>
      <c r="F183" s="12">
        <v>1250</v>
      </c>
      <c r="G183" s="12">
        <v>628</v>
      </c>
      <c r="H183" s="12">
        <v>1750</v>
      </c>
      <c r="I183" s="12">
        <v>1621</v>
      </c>
      <c r="J183" s="12">
        <v>1350</v>
      </c>
      <c r="K183" s="12">
        <v>1350</v>
      </c>
      <c r="L183" s="12">
        <v>1052</v>
      </c>
      <c r="M183" s="12">
        <v>1500</v>
      </c>
      <c r="N183" s="12">
        <v>1500</v>
      </c>
      <c r="O183" s="76">
        <f t="shared" si="21"/>
        <v>0</v>
      </c>
      <c r="P183" s="61"/>
    </row>
    <row r="184" spans="1:16" ht="15">
      <c r="A184" s="17" t="s">
        <v>151</v>
      </c>
      <c r="B184" s="36">
        <v>5502</v>
      </c>
      <c r="C184" s="16" t="s">
        <v>96</v>
      </c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76">
        <f t="shared" si="21"/>
        <v>0</v>
      </c>
      <c r="P184" s="61"/>
    </row>
    <row r="185" spans="1:16" ht="15">
      <c r="A185" s="17" t="s">
        <v>94</v>
      </c>
      <c r="B185" s="16" t="s">
        <v>44</v>
      </c>
      <c r="C185" s="16" t="s">
        <v>45</v>
      </c>
      <c r="D185" s="12">
        <v>500</v>
      </c>
      <c r="E185" s="12">
        <v>508</v>
      </c>
      <c r="F185" s="12">
        <v>700</v>
      </c>
      <c r="G185" s="12">
        <v>539</v>
      </c>
      <c r="H185" s="12">
        <v>700</v>
      </c>
      <c r="I185" s="12"/>
      <c r="J185" s="12">
        <v>500</v>
      </c>
      <c r="K185" s="12">
        <v>500</v>
      </c>
      <c r="L185" s="12">
        <v>247</v>
      </c>
      <c r="M185" s="12">
        <v>500</v>
      </c>
      <c r="N185" s="12">
        <v>500</v>
      </c>
      <c r="O185" s="76">
        <f t="shared" si="21"/>
        <v>0</v>
      </c>
      <c r="P185" s="61"/>
    </row>
    <row r="186" spans="1:16" ht="15">
      <c r="A186" s="17" t="s">
        <v>94</v>
      </c>
      <c r="B186" s="16" t="s">
        <v>46</v>
      </c>
      <c r="C186" s="16" t="s">
        <v>47</v>
      </c>
      <c r="D186" s="12">
        <v>1000</v>
      </c>
      <c r="E186" s="12">
        <v>382</v>
      </c>
      <c r="F186" s="12">
        <v>1000</v>
      </c>
      <c r="G186" s="12">
        <v>840</v>
      </c>
      <c r="H186" s="12">
        <v>1000</v>
      </c>
      <c r="I186" s="12">
        <v>788</v>
      </c>
      <c r="J186" s="12">
        <v>1500</v>
      </c>
      <c r="K186" s="12">
        <v>1500</v>
      </c>
      <c r="L186" s="12">
        <v>1690</v>
      </c>
      <c r="M186" s="12">
        <v>1500</v>
      </c>
      <c r="N186" s="12">
        <v>1500</v>
      </c>
      <c r="O186" s="76">
        <f t="shared" si="21"/>
        <v>0</v>
      </c>
      <c r="P186" s="61"/>
    </row>
    <row r="187" spans="1:16" ht="15">
      <c r="A187" s="17" t="s">
        <v>94</v>
      </c>
      <c r="B187" s="16" t="s">
        <v>63</v>
      </c>
      <c r="C187" s="16" t="s">
        <v>64</v>
      </c>
      <c r="D187" s="12">
        <v>33458</v>
      </c>
      <c r="E187" s="12">
        <v>28899</v>
      </c>
      <c r="F187" s="12">
        <v>32720</v>
      </c>
      <c r="G187" s="12">
        <v>34580</v>
      </c>
      <c r="H187" s="12">
        <v>38500</v>
      </c>
      <c r="I187" s="12">
        <v>33012</v>
      </c>
      <c r="J187" s="12">
        <v>33500</v>
      </c>
      <c r="K187" s="12">
        <v>33500</v>
      </c>
      <c r="L187" s="12">
        <v>25019</v>
      </c>
      <c r="M187" s="12">
        <v>45810</v>
      </c>
      <c r="N187" s="12">
        <v>45810</v>
      </c>
      <c r="O187" s="76">
        <f t="shared" si="21"/>
        <v>0</v>
      </c>
      <c r="P187" s="61"/>
    </row>
    <row r="188" spans="1:16" ht="15">
      <c r="A188" s="17" t="s">
        <v>94</v>
      </c>
      <c r="B188" s="16" t="s">
        <v>78</v>
      </c>
      <c r="C188" s="16" t="s">
        <v>79</v>
      </c>
      <c r="D188" s="12"/>
      <c r="E188" s="12">
        <v>12</v>
      </c>
      <c r="F188" s="12">
        <v>1750</v>
      </c>
      <c r="G188" s="12">
        <v>1750</v>
      </c>
      <c r="H188" s="12"/>
      <c r="I188" s="12"/>
      <c r="J188" s="12"/>
      <c r="K188" s="12"/>
      <c r="L188" s="12"/>
      <c r="M188" s="12">
        <v>1000</v>
      </c>
      <c r="N188" s="12">
        <v>1000</v>
      </c>
      <c r="O188" s="76">
        <f t="shared" si="21"/>
        <v>0</v>
      </c>
      <c r="P188" s="61"/>
    </row>
    <row r="189" spans="1:16" ht="15">
      <c r="A189" s="17" t="s">
        <v>94</v>
      </c>
      <c r="B189" s="16" t="s">
        <v>48</v>
      </c>
      <c r="C189" s="16" t="s">
        <v>235</v>
      </c>
      <c r="D189" s="12">
        <v>2500</v>
      </c>
      <c r="E189" s="12">
        <v>2477</v>
      </c>
      <c r="F189" s="12">
        <v>2500</v>
      </c>
      <c r="G189" s="12">
        <v>2283</v>
      </c>
      <c r="H189" s="12">
        <v>2500</v>
      </c>
      <c r="I189" s="12">
        <v>2100</v>
      </c>
      <c r="J189" s="12">
        <v>2800</v>
      </c>
      <c r="K189" s="12">
        <v>2800</v>
      </c>
      <c r="L189" s="12">
        <v>2021</v>
      </c>
      <c r="M189" s="12">
        <v>2300</v>
      </c>
      <c r="N189" s="12">
        <v>2300</v>
      </c>
      <c r="O189" s="76">
        <f t="shared" si="21"/>
        <v>0</v>
      </c>
      <c r="P189" s="61"/>
    </row>
    <row r="190" spans="1:16" ht="15">
      <c r="A190" s="17" t="s">
        <v>94</v>
      </c>
      <c r="B190" s="16" t="s">
        <v>49</v>
      </c>
      <c r="C190" s="16" t="s">
        <v>50</v>
      </c>
      <c r="D190" s="12">
        <v>300</v>
      </c>
      <c r="E190" s="12">
        <v>62</v>
      </c>
      <c r="F190" s="12">
        <v>300</v>
      </c>
      <c r="G190" s="12">
        <v>169</v>
      </c>
      <c r="H190" s="12">
        <v>546</v>
      </c>
      <c r="I190" s="12">
        <v>546</v>
      </c>
      <c r="J190" s="12">
        <v>500</v>
      </c>
      <c r="K190" s="12">
        <v>500</v>
      </c>
      <c r="L190" s="12">
        <v>369</v>
      </c>
      <c r="M190" s="12">
        <v>400</v>
      </c>
      <c r="N190" s="12">
        <v>400</v>
      </c>
      <c r="O190" s="76">
        <f t="shared" si="21"/>
        <v>0</v>
      </c>
      <c r="P190" s="61"/>
    </row>
    <row r="191" spans="1:16" ht="15">
      <c r="A191" s="17" t="s">
        <v>94</v>
      </c>
      <c r="B191" s="16" t="s">
        <v>51</v>
      </c>
      <c r="C191" s="16" t="s">
        <v>236</v>
      </c>
      <c r="D191" s="12">
        <v>2600</v>
      </c>
      <c r="E191" s="12">
        <v>426</v>
      </c>
      <c r="F191" s="12">
        <v>7800</v>
      </c>
      <c r="G191" s="12">
        <v>6840</v>
      </c>
      <c r="H191" s="12">
        <v>12100</v>
      </c>
      <c r="I191" s="12">
        <v>11866</v>
      </c>
      <c r="J191" s="12">
        <v>10424</v>
      </c>
      <c r="K191" s="12">
        <v>10424</v>
      </c>
      <c r="L191" s="12">
        <v>9295</v>
      </c>
      <c r="M191" s="12">
        <v>7000</v>
      </c>
      <c r="N191" s="12">
        <v>7000</v>
      </c>
      <c r="O191" s="76">
        <f t="shared" si="21"/>
        <v>0</v>
      </c>
      <c r="P191" s="61"/>
    </row>
    <row r="192" spans="1:16" ht="15">
      <c r="A192" s="17" t="s">
        <v>151</v>
      </c>
      <c r="B192" s="36">
        <v>5515</v>
      </c>
      <c r="C192" s="16" t="s">
        <v>351</v>
      </c>
      <c r="D192" s="12"/>
      <c r="E192" s="12"/>
      <c r="F192" s="12">
        <v>3500</v>
      </c>
      <c r="G192" s="12">
        <v>3500</v>
      </c>
      <c r="H192" s="12">
        <v>3800</v>
      </c>
      <c r="I192" s="12">
        <v>3919</v>
      </c>
      <c r="J192" s="12">
        <v>3800</v>
      </c>
      <c r="K192" s="12">
        <v>3800</v>
      </c>
      <c r="L192" s="12">
        <v>3800</v>
      </c>
      <c r="M192" s="12">
        <v>3800</v>
      </c>
      <c r="N192" s="12">
        <v>3800</v>
      </c>
      <c r="O192" s="76">
        <f t="shared" si="21"/>
        <v>0</v>
      </c>
      <c r="P192" s="61"/>
    </row>
    <row r="193" spans="1:16" ht="15">
      <c r="A193" s="17" t="s">
        <v>94</v>
      </c>
      <c r="B193" s="16" t="s">
        <v>65</v>
      </c>
      <c r="C193" s="16" t="s">
        <v>66</v>
      </c>
      <c r="D193" s="12">
        <v>100</v>
      </c>
      <c r="E193" s="12">
        <v>70</v>
      </c>
      <c r="F193" s="12">
        <v>400</v>
      </c>
      <c r="G193" s="12">
        <v>379</v>
      </c>
      <c r="H193" s="12">
        <v>650</v>
      </c>
      <c r="I193" s="12">
        <v>475</v>
      </c>
      <c r="J193" s="12">
        <v>600</v>
      </c>
      <c r="K193" s="12">
        <v>1597</v>
      </c>
      <c r="L193" s="12">
        <v>413</v>
      </c>
      <c r="M193" s="12">
        <v>800</v>
      </c>
      <c r="N193" s="12">
        <v>800</v>
      </c>
      <c r="O193" s="76">
        <f t="shared" si="21"/>
        <v>0</v>
      </c>
      <c r="P193" s="61"/>
    </row>
    <row r="194" spans="1:16" ht="15">
      <c r="A194" s="17" t="s">
        <v>151</v>
      </c>
      <c r="B194" s="36">
        <v>5524</v>
      </c>
      <c r="C194" s="16" t="s">
        <v>102</v>
      </c>
      <c r="D194" s="12"/>
      <c r="E194" s="12"/>
      <c r="F194" s="12"/>
      <c r="G194" s="12"/>
      <c r="H194" s="12">
        <v>19649</v>
      </c>
      <c r="I194" s="12">
        <v>19636</v>
      </c>
      <c r="J194" s="12">
        <v>20295</v>
      </c>
      <c r="K194" s="12">
        <v>23895</v>
      </c>
      <c r="L194" s="12">
        <v>11757</v>
      </c>
      <c r="M194" s="12">
        <v>0</v>
      </c>
      <c r="N194" s="12">
        <v>0</v>
      </c>
      <c r="O194" s="76">
        <f t="shared" si="21"/>
        <v>0</v>
      </c>
      <c r="P194" s="61"/>
    </row>
    <row r="195" spans="1:16" ht="15">
      <c r="A195" s="17" t="s">
        <v>94</v>
      </c>
      <c r="B195" s="16" t="s">
        <v>52</v>
      </c>
      <c r="C195" s="16" t="s">
        <v>53</v>
      </c>
      <c r="D195" s="12">
        <v>20000</v>
      </c>
      <c r="E195" s="12">
        <v>21435</v>
      </c>
      <c r="F195" s="12">
        <v>6000</v>
      </c>
      <c r="G195" s="12">
        <v>5846</v>
      </c>
      <c r="H195" s="12">
        <v>11595</v>
      </c>
      <c r="I195" s="12">
        <v>7543</v>
      </c>
      <c r="J195" s="12">
        <v>13000</v>
      </c>
      <c r="K195" s="12">
        <v>15200</v>
      </c>
      <c r="L195" s="12">
        <v>10455</v>
      </c>
      <c r="M195" s="12">
        <v>10000</v>
      </c>
      <c r="N195" s="12">
        <v>10000</v>
      </c>
      <c r="O195" s="76">
        <f t="shared" si="21"/>
        <v>0</v>
      </c>
      <c r="P195" s="61"/>
    </row>
    <row r="196" spans="1:16" ht="15">
      <c r="A196" s="17" t="s">
        <v>94</v>
      </c>
      <c r="B196" s="14">
        <v>4500</v>
      </c>
      <c r="C196" s="16" t="s">
        <v>81</v>
      </c>
      <c r="D196" s="12">
        <v>10000</v>
      </c>
      <c r="E196" s="12">
        <v>9941.2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76">
        <f aca="true" t="shared" si="28" ref="O196:O259">N196-M196</f>
        <v>0</v>
      </c>
      <c r="P196" s="61"/>
    </row>
    <row r="197" spans="1:16" ht="15">
      <c r="A197" s="17" t="s">
        <v>151</v>
      </c>
      <c r="B197" s="14">
        <v>5540</v>
      </c>
      <c r="C197" s="16" t="s">
        <v>325</v>
      </c>
      <c r="D197" s="12">
        <v>3000</v>
      </c>
      <c r="E197" s="12">
        <v>178</v>
      </c>
      <c r="F197" s="12">
        <v>1380</v>
      </c>
      <c r="G197" s="12">
        <v>1360</v>
      </c>
      <c r="H197" s="12">
        <v>280</v>
      </c>
      <c r="I197" s="12">
        <v>280</v>
      </c>
      <c r="J197" s="12"/>
      <c r="K197" s="12"/>
      <c r="L197" s="12"/>
      <c r="M197" s="12">
        <v>500</v>
      </c>
      <c r="N197" s="12">
        <v>982</v>
      </c>
      <c r="O197" s="76">
        <f t="shared" si="28"/>
        <v>482</v>
      </c>
      <c r="P197" s="61"/>
    </row>
    <row r="198" spans="1:16" ht="15">
      <c r="A198" s="42" t="s">
        <v>151</v>
      </c>
      <c r="B198" s="43"/>
      <c r="C198" s="34" t="s">
        <v>344</v>
      </c>
      <c r="D198" s="35">
        <f aca="true" t="shared" si="29" ref="D198:N198">SUM(D200:D213)</f>
        <v>54444</v>
      </c>
      <c r="E198" s="35">
        <f t="shared" si="29"/>
        <v>53493</v>
      </c>
      <c r="F198" s="35">
        <f t="shared" si="29"/>
        <v>56985</v>
      </c>
      <c r="G198" s="35">
        <f t="shared" si="29"/>
        <v>36234.07</v>
      </c>
      <c r="H198" s="35">
        <f t="shared" si="29"/>
        <v>71465</v>
      </c>
      <c r="I198" s="35">
        <f t="shared" si="29"/>
        <v>38682</v>
      </c>
      <c r="J198" s="35">
        <f t="shared" si="29"/>
        <v>64310</v>
      </c>
      <c r="K198" s="35">
        <f t="shared" si="29"/>
        <v>64310</v>
      </c>
      <c r="L198" s="35">
        <f t="shared" si="29"/>
        <v>28397</v>
      </c>
      <c r="M198" s="35">
        <f t="shared" si="29"/>
        <v>41670</v>
      </c>
      <c r="N198" s="35">
        <f t="shared" si="29"/>
        <v>41670</v>
      </c>
      <c r="O198" s="76">
        <f t="shared" si="28"/>
        <v>0</v>
      </c>
      <c r="P198" s="61"/>
    </row>
    <row r="199" spans="1:16" ht="15">
      <c r="A199" s="38" t="s">
        <v>151</v>
      </c>
      <c r="B199" s="36">
        <v>1556</v>
      </c>
      <c r="C199" s="16" t="s">
        <v>142</v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76">
        <f t="shared" si="28"/>
        <v>0</v>
      </c>
      <c r="P199" s="61"/>
    </row>
    <row r="200" spans="1:16" ht="15">
      <c r="A200" s="38" t="s">
        <v>151</v>
      </c>
      <c r="B200" s="44">
        <v>500</v>
      </c>
      <c r="C200" s="37" t="s">
        <v>97</v>
      </c>
      <c r="D200" s="12"/>
      <c r="E200" s="12">
        <v>1767</v>
      </c>
      <c r="F200" s="12">
        <v>500</v>
      </c>
      <c r="G200" s="12">
        <v>1147</v>
      </c>
      <c r="H200" s="12">
        <v>9045</v>
      </c>
      <c r="I200" s="12">
        <v>6923</v>
      </c>
      <c r="J200" s="12">
        <v>1800</v>
      </c>
      <c r="K200" s="12">
        <v>1800</v>
      </c>
      <c r="L200" s="12">
        <v>1070</v>
      </c>
      <c r="M200" s="12">
        <v>1800</v>
      </c>
      <c r="N200" s="12">
        <v>1800</v>
      </c>
      <c r="O200" s="76">
        <f t="shared" si="28"/>
        <v>0</v>
      </c>
      <c r="P200" s="61"/>
    </row>
    <row r="201" spans="1:16" ht="15">
      <c r="A201" s="38" t="s">
        <v>151</v>
      </c>
      <c r="B201" s="44">
        <v>506</v>
      </c>
      <c r="C201" s="37" t="s">
        <v>98</v>
      </c>
      <c r="D201" s="12"/>
      <c r="E201" s="12">
        <v>597</v>
      </c>
      <c r="F201" s="12">
        <v>170</v>
      </c>
      <c r="G201" s="12">
        <v>387</v>
      </c>
      <c r="H201" s="12">
        <v>3060</v>
      </c>
      <c r="I201" s="12">
        <v>2340</v>
      </c>
      <c r="J201" s="12">
        <v>610</v>
      </c>
      <c r="K201" s="12">
        <v>610</v>
      </c>
      <c r="L201" s="12">
        <v>362</v>
      </c>
      <c r="M201" s="12">
        <v>610</v>
      </c>
      <c r="N201" s="12">
        <v>610</v>
      </c>
      <c r="O201" s="76">
        <f t="shared" si="28"/>
        <v>0</v>
      </c>
      <c r="P201" s="61"/>
    </row>
    <row r="202" spans="1:16" ht="15">
      <c r="A202" s="38" t="s">
        <v>151</v>
      </c>
      <c r="B202" s="36">
        <v>5500</v>
      </c>
      <c r="C202" s="16" t="s">
        <v>99</v>
      </c>
      <c r="D202" s="12">
        <v>455</v>
      </c>
      <c r="E202" s="12">
        <v>3119</v>
      </c>
      <c r="F202" s="12">
        <v>8300</v>
      </c>
      <c r="G202" s="12">
        <v>8306.07</v>
      </c>
      <c r="H202" s="12">
        <v>7200</v>
      </c>
      <c r="I202" s="12">
        <v>6998</v>
      </c>
      <c r="J202" s="12">
        <v>6200</v>
      </c>
      <c r="K202" s="12">
        <v>6200</v>
      </c>
      <c r="L202" s="12">
        <v>6405</v>
      </c>
      <c r="M202" s="12">
        <v>6700</v>
      </c>
      <c r="N202" s="12">
        <v>6700</v>
      </c>
      <c r="O202" s="76">
        <f t="shared" si="28"/>
        <v>0</v>
      </c>
      <c r="P202" s="61"/>
    </row>
    <row r="203" spans="1:16" ht="15">
      <c r="A203" s="38" t="s">
        <v>151</v>
      </c>
      <c r="B203" s="16" t="s">
        <v>44</v>
      </c>
      <c r="C203" s="16" t="s">
        <v>45</v>
      </c>
      <c r="D203" s="12"/>
      <c r="E203" s="12"/>
      <c r="F203" s="12">
        <v>540</v>
      </c>
      <c r="G203" s="12">
        <v>540</v>
      </c>
      <c r="H203" s="12">
        <v>425</v>
      </c>
      <c r="I203" s="12">
        <v>38</v>
      </c>
      <c r="J203" s="12">
        <v>600</v>
      </c>
      <c r="K203" s="12">
        <v>600</v>
      </c>
      <c r="L203" s="12"/>
      <c r="M203" s="12">
        <v>600</v>
      </c>
      <c r="N203" s="12">
        <v>600</v>
      </c>
      <c r="O203" s="76">
        <f t="shared" si="28"/>
        <v>0</v>
      </c>
      <c r="P203" s="61"/>
    </row>
    <row r="204" spans="1:16" ht="15">
      <c r="A204" s="38" t="s">
        <v>151</v>
      </c>
      <c r="B204" s="36">
        <v>5504</v>
      </c>
      <c r="C204" s="16" t="s">
        <v>100</v>
      </c>
      <c r="D204" s="12">
        <v>3885</v>
      </c>
      <c r="E204" s="12">
        <v>4870</v>
      </c>
      <c r="F204" s="12">
        <v>1500</v>
      </c>
      <c r="G204" s="12">
        <v>3107</v>
      </c>
      <c r="H204" s="12">
        <v>675</v>
      </c>
      <c r="I204" s="12">
        <v>643</v>
      </c>
      <c r="J204" s="12">
        <v>3000</v>
      </c>
      <c r="K204" s="12">
        <v>3000</v>
      </c>
      <c r="L204" s="12">
        <v>75</v>
      </c>
      <c r="M204" s="12">
        <v>3000</v>
      </c>
      <c r="N204" s="12">
        <v>3000</v>
      </c>
      <c r="O204" s="76">
        <f t="shared" si="28"/>
        <v>0</v>
      </c>
      <c r="P204" s="61"/>
    </row>
    <row r="205" spans="1:16" ht="15">
      <c r="A205" s="38" t="s">
        <v>151</v>
      </c>
      <c r="B205" s="36">
        <v>5511</v>
      </c>
      <c r="C205" s="16" t="s">
        <v>101</v>
      </c>
      <c r="D205" s="12">
        <v>375</v>
      </c>
      <c r="E205" s="12">
        <v>82</v>
      </c>
      <c r="F205" s="12">
        <v>0</v>
      </c>
      <c r="G205" s="12"/>
      <c r="H205" s="12">
        <v>0</v>
      </c>
      <c r="I205" s="12"/>
      <c r="J205" s="12"/>
      <c r="K205" s="12"/>
      <c r="L205" s="12"/>
      <c r="M205" s="12"/>
      <c r="N205" s="12"/>
      <c r="O205" s="76">
        <f t="shared" si="28"/>
        <v>0</v>
      </c>
      <c r="P205" s="61"/>
    </row>
    <row r="206" spans="1:16" ht="15">
      <c r="A206" s="38" t="s">
        <v>151</v>
      </c>
      <c r="B206" s="16" t="s">
        <v>78</v>
      </c>
      <c r="C206" s="16" t="s">
        <v>79</v>
      </c>
      <c r="D206" s="12"/>
      <c r="E206" s="12">
        <v>225</v>
      </c>
      <c r="F206" s="12">
        <v>16210</v>
      </c>
      <c r="G206" s="12">
        <v>452</v>
      </c>
      <c r="H206" s="12">
        <v>17760</v>
      </c>
      <c r="I206" s="12">
        <v>727</v>
      </c>
      <c r="J206" s="12">
        <v>17760</v>
      </c>
      <c r="K206" s="12">
        <v>17760</v>
      </c>
      <c r="L206" s="12"/>
      <c r="M206" s="12"/>
      <c r="N206" s="12"/>
      <c r="O206" s="76">
        <f t="shared" si="28"/>
        <v>0</v>
      </c>
      <c r="P206" s="61"/>
    </row>
    <row r="207" spans="1:16" ht="15">
      <c r="A207" s="38" t="s">
        <v>151</v>
      </c>
      <c r="B207" s="16" t="s">
        <v>48</v>
      </c>
      <c r="C207" s="16" t="s">
        <v>235</v>
      </c>
      <c r="D207" s="12">
        <v>1200</v>
      </c>
      <c r="E207" s="12">
        <v>1040</v>
      </c>
      <c r="F207" s="12">
        <v>565</v>
      </c>
      <c r="G207" s="12"/>
      <c r="H207" s="12"/>
      <c r="I207" s="12"/>
      <c r="J207" s="12"/>
      <c r="K207" s="12"/>
      <c r="L207" s="12"/>
      <c r="M207" s="12"/>
      <c r="N207" s="12"/>
      <c r="O207" s="76">
        <f t="shared" si="28"/>
        <v>0</v>
      </c>
      <c r="P207" s="61"/>
    </row>
    <row r="208" spans="1:16" ht="15">
      <c r="A208" s="38" t="s">
        <v>151</v>
      </c>
      <c r="B208" s="16" t="s">
        <v>49</v>
      </c>
      <c r="C208" s="16" t="s">
        <v>50</v>
      </c>
      <c r="D208" s="12">
        <v>30000</v>
      </c>
      <c r="E208" s="12">
        <v>22949</v>
      </c>
      <c r="F208" s="12"/>
      <c r="G208" s="12"/>
      <c r="H208" s="12">
        <v>2000</v>
      </c>
      <c r="I208" s="12">
        <v>1880</v>
      </c>
      <c r="J208" s="12">
        <v>800</v>
      </c>
      <c r="K208" s="12">
        <v>800</v>
      </c>
      <c r="L208" s="12"/>
      <c r="M208" s="12">
        <v>800</v>
      </c>
      <c r="N208" s="12">
        <v>800</v>
      </c>
      <c r="O208" s="76">
        <f t="shared" si="28"/>
        <v>0</v>
      </c>
      <c r="P208" s="61"/>
    </row>
    <row r="209" spans="1:16" ht="15">
      <c r="A209" s="38" t="s">
        <v>151</v>
      </c>
      <c r="B209" s="36">
        <v>5515</v>
      </c>
      <c r="C209" s="16" t="s">
        <v>236</v>
      </c>
      <c r="D209" s="12">
        <v>2700</v>
      </c>
      <c r="E209" s="12">
        <v>5721</v>
      </c>
      <c r="F209" s="12">
        <v>1000</v>
      </c>
      <c r="G209" s="12">
        <v>229</v>
      </c>
      <c r="H209" s="12"/>
      <c r="I209" s="12"/>
      <c r="J209" s="12"/>
      <c r="K209" s="12"/>
      <c r="L209" s="12"/>
      <c r="M209" s="12"/>
      <c r="N209" s="12"/>
      <c r="O209" s="76">
        <f t="shared" si="28"/>
        <v>0</v>
      </c>
      <c r="P209" s="61"/>
    </row>
    <row r="210" spans="1:16" ht="15">
      <c r="A210" s="38" t="s">
        <v>151</v>
      </c>
      <c r="B210" s="36">
        <v>5522</v>
      </c>
      <c r="C210" s="16" t="s">
        <v>183</v>
      </c>
      <c r="D210" s="12"/>
      <c r="E210" s="12"/>
      <c r="F210" s="12">
        <v>100</v>
      </c>
      <c r="G210" s="12">
        <v>47</v>
      </c>
      <c r="H210" s="12"/>
      <c r="I210" s="12"/>
      <c r="J210" s="12"/>
      <c r="K210" s="12"/>
      <c r="L210" s="12"/>
      <c r="M210" s="12"/>
      <c r="N210" s="12"/>
      <c r="O210" s="76">
        <f t="shared" si="28"/>
        <v>0</v>
      </c>
      <c r="P210" s="61"/>
    </row>
    <row r="211" spans="1:16" ht="15">
      <c r="A211" s="38" t="s">
        <v>151</v>
      </c>
      <c r="B211" s="36">
        <v>5524</v>
      </c>
      <c r="C211" s="16" t="s">
        <v>102</v>
      </c>
      <c r="D211" s="12">
        <v>390</v>
      </c>
      <c r="E211" s="12">
        <v>390</v>
      </c>
      <c r="F211" s="12"/>
      <c r="G211" s="12"/>
      <c r="H211" s="12">
        <v>1000</v>
      </c>
      <c r="I211" s="12">
        <v>708</v>
      </c>
      <c r="J211" s="12">
        <v>1000</v>
      </c>
      <c r="K211" s="12">
        <v>1000</v>
      </c>
      <c r="L211" s="12"/>
      <c r="M211" s="12">
        <v>1000</v>
      </c>
      <c r="N211" s="12">
        <v>1000</v>
      </c>
      <c r="O211" s="76">
        <f t="shared" si="28"/>
        <v>0</v>
      </c>
      <c r="P211" s="61"/>
    </row>
    <row r="212" spans="1:16" ht="15">
      <c r="A212" s="38" t="s">
        <v>151</v>
      </c>
      <c r="B212" s="36">
        <v>5525</v>
      </c>
      <c r="C212" s="16" t="s">
        <v>103</v>
      </c>
      <c r="D212" s="12">
        <v>12939</v>
      </c>
      <c r="E212" s="12">
        <v>10818</v>
      </c>
      <c r="F212" s="12">
        <v>26600</v>
      </c>
      <c r="G212" s="12">
        <v>21326</v>
      </c>
      <c r="H212" s="12">
        <v>29000</v>
      </c>
      <c r="I212" s="12">
        <v>18425</v>
      </c>
      <c r="J212" s="12">
        <v>32540</v>
      </c>
      <c r="K212" s="12">
        <v>32540</v>
      </c>
      <c r="L212" s="12">
        <v>20485</v>
      </c>
      <c r="M212" s="12">
        <v>27160</v>
      </c>
      <c r="N212" s="12">
        <v>27160</v>
      </c>
      <c r="O212" s="76">
        <f t="shared" si="28"/>
        <v>0</v>
      </c>
      <c r="P212" s="61"/>
    </row>
    <row r="213" spans="1:16" ht="15">
      <c r="A213" s="38" t="s">
        <v>151</v>
      </c>
      <c r="B213" s="14">
        <v>5540</v>
      </c>
      <c r="C213" s="16" t="s">
        <v>325</v>
      </c>
      <c r="D213" s="12">
        <v>2500</v>
      </c>
      <c r="E213" s="12">
        <v>1915</v>
      </c>
      <c r="F213" s="12">
        <v>1500</v>
      </c>
      <c r="G213" s="12">
        <v>693</v>
      </c>
      <c r="H213" s="12">
        <v>1300</v>
      </c>
      <c r="I213" s="12"/>
      <c r="J213" s="12">
        <v>0</v>
      </c>
      <c r="K213" s="12">
        <v>0</v>
      </c>
      <c r="L213" s="12"/>
      <c r="M213" s="12">
        <v>0</v>
      </c>
      <c r="N213" s="12">
        <v>0</v>
      </c>
      <c r="O213" s="76">
        <f t="shared" si="28"/>
        <v>0</v>
      </c>
      <c r="P213" s="61"/>
    </row>
    <row r="214" spans="1:16" ht="15">
      <c r="A214" s="42" t="s">
        <v>151</v>
      </c>
      <c r="B214" s="43"/>
      <c r="C214" s="34" t="s">
        <v>379</v>
      </c>
      <c r="D214" s="35">
        <f aca="true" t="shared" si="30" ref="D214:N214">D215</f>
        <v>0</v>
      </c>
      <c r="E214" s="35">
        <f t="shared" si="30"/>
        <v>0</v>
      </c>
      <c r="F214" s="35">
        <f t="shared" si="30"/>
        <v>0</v>
      </c>
      <c r="G214" s="35">
        <f t="shared" si="30"/>
        <v>0</v>
      </c>
      <c r="H214" s="35">
        <f t="shared" si="30"/>
        <v>3000</v>
      </c>
      <c r="I214" s="35">
        <f t="shared" si="30"/>
        <v>3000</v>
      </c>
      <c r="J214" s="35">
        <f t="shared" si="30"/>
        <v>3000</v>
      </c>
      <c r="K214" s="35">
        <f t="shared" si="30"/>
        <v>3000</v>
      </c>
      <c r="L214" s="35">
        <f t="shared" si="30"/>
        <v>3000</v>
      </c>
      <c r="M214" s="35">
        <f t="shared" si="30"/>
        <v>3000</v>
      </c>
      <c r="N214" s="35">
        <f t="shared" si="30"/>
        <v>3000</v>
      </c>
      <c r="O214" s="76">
        <f t="shared" si="28"/>
        <v>0</v>
      </c>
      <c r="P214" s="61"/>
    </row>
    <row r="215" spans="1:16" ht="15">
      <c r="A215" s="38" t="s">
        <v>151</v>
      </c>
      <c r="B215" s="36">
        <v>4521</v>
      </c>
      <c r="C215" s="16" t="s">
        <v>276</v>
      </c>
      <c r="D215" s="12"/>
      <c r="E215" s="12"/>
      <c r="F215" s="12"/>
      <c r="G215" s="12"/>
      <c r="H215" s="12">
        <v>3000</v>
      </c>
      <c r="I215" s="12">
        <v>3000</v>
      </c>
      <c r="J215" s="12">
        <v>3000</v>
      </c>
      <c r="K215" s="12">
        <v>3000</v>
      </c>
      <c r="L215" s="12">
        <v>3000</v>
      </c>
      <c r="M215" s="12">
        <v>3000</v>
      </c>
      <c r="N215" s="12">
        <v>3000</v>
      </c>
      <c r="O215" s="76">
        <f t="shared" si="28"/>
        <v>0</v>
      </c>
      <c r="P215" s="61"/>
    </row>
    <row r="216" spans="1:16" ht="15">
      <c r="A216" s="33" t="s">
        <v>104</v>
      </c>
      <c r="B216" s="9"/>
      <c r="C216" s="34" t="s">
        <v>261</v>
      </c>
      <c r="D216" s="35">
        <f aca="true" t="shared" si="31" ref="D216:N216">SUM(D217:D230)</f>
        <v>69381</v>
      </c>
      <c r="E216" s="35">
        <f t="shared" si="31"/>
        <v>61849</v>
      </c>
      <c r="F216" s="35">
        <f t="shared" si="31"/>
        <v>92766</v>
      </c>
      <c r="G216" s="35">
        <f t="shared" si="31"/>
        <v>84719</v>
      </c>
      <c r="H216" s="35">
        <f t="shared" si="31"/>
        <v>47170</v>
      </c>
      <c r="I216" s="35">
        <f t="shared" si="31"/>
        <v>35916</v>
      </c>
      <c r="J216" s="35">
        <f t="shared" si="31"/>
        <v>52990</v>
      </c>
      <c r="K216" s="35">
        <f t="shared" si="31"/>
        <v>52990</v>
      </c>
      <c r="L216" s="35">
        <f t="shared" si="31"/>
        <v>44730</v>
      </c>
      <c r="M216" s="35">
        <f t="shared" si="31"/>
        <v>22100</v>
      </c>
      <c r="N216" s="35">
        <f t="shared" si="31"/>
        <v>22100</v>
      </c>
      <c r="O216" s="76">
        <f t="shared" si="28"/>
        <v>0</v>
      </c>
      <c r="P216" s="61"/>
    </row>
    <row r="217" spans="1:16" ht="15">
      <c r="A217" s="17" t="s">
        <v>104</v>
      </c>
      <c r="B217" s="36">
        <v>4528</v>
      </c>
      <c r="C217" s="16" t="s">
        <v>72</v>
      </c>
      <c r="D217" s="12">
        <v>150</v>
      </c>
      <c r="E217" s="12">
        <v>150</v>
      </c>
      <c r="F217" s="12">
        <v>225</v>
      </c>
      <c r="G217" s="12">
        <v>225</v>
      </c>
      <c r="H217" s="12">
        <v>225</v>
      </c>
      <c r="I217" s="12">
        <v>225</v>
      </c>
      <c r="J217" s="12">
        <v>225</v>
      </c>
      <c r="K217" s="12">
        <v>225</v>
      </c>
      <c r="L217" s="12">
        <v>225</v>
      </c>
      <c r="M217" s="12">
        <v>0</v>
      </c>
      <c r="N217" s="12">
        <v>0</v>
      </c>
      <c r="O217" s="76">
        <f t="shared" si="28"/>
        <v>0</v>
      </c>
      <c r="P217" s="61"/>
    </row>
    <row r="218" spans="1:16" ht="15">
      <c r="A218" s="17" t="s">
        <v>161</v>
      </c>
      <c r="B218" s="44">
        <v>500</v>
      </c>
      <c r="C218" s="37" t="s">
        <v>97</v>
      </c>
      <c r="D218" s="12">
        <v>25267</v>
      </c>
      <c r="E218" s="12">
        <v>25241</v>
      </c>
      <c r="F218" s="12">
        <v>33030</v>
      </c>
      <c r="G218" s="12">
        <v>29848</v>
      </c>
      <c r="H218" s="12">
        <v>17600</v>
      </c>
      <c r="I218" s="12">
        <v>14457</v>
      </c>
      <c r="J218" s="12">
        <v>17600</v>
      </c>
      <c r="K218" s="12">
        <v>17600</v>
      </c>
      <c r="L218" s="12">
        <v>13266</v>
      </c>
      <c r="M218" s="12">
        <v>0</v>
      </c>
      <c r="N218" s="12">
        <v>0</v>
      </c>
      <c r="O218" s="76">
        <f t="shared" si="28"/>
        <v>0</v>
      </c>
      <c r="P218" s="61"/>
    </row>
    <row r="219" spans="1:16" ht="15">
      <c r="A219" s="17" t="s">
        <v>161</v>
      </c>
      <c r="B219" s="44">
        <v>506</v>
      </c>
      <c r="C219" s="37" t="s">
        <v>98</v>
      </c>
      <c r="D219" s="12">
        <v>8540</v>
      </c>
      <c r="E219" s="12">
        <v>8531</v>
      </c>
      <c r="F219" s="12">
        <v>11165</v>
      </c>
      <c r="G219" s="12">
        <v>10038</v>
      </c>
      <c r="H219" s="12">
        <v>5950</v>
      </c>
      <c r="I219" s="12">
        <v>4830</v>
      </c>
      <c r="J219" s="12">
        <v>5950</v>
      </c>
      <c r="K219" s="12">
        <v>5950</v>
      </c>
      <c r="L219" s="12">
        <v>4475</v>
      </c>
      <c r="M219" s="12">
        <v>0</v>
      </c>
      <c r="N219" s="12">
        <v>0</v>
      </c>
      <c r="O219" s="76">
        <f t="shared" si="28"/>
        <v>0</v>
      </c>
      <c r="P219" s="61"/>
    </row>
    <row r="220" spans="1:16" ht="15">
      <c r="A220" s="17" t="s">
        <v>161</v>
      </c>
      <c r="B220" s="36">
        <v>5500</v>
      </c>
      <c r="C220" s="16" t="s">
        <v>99</v>
      </c>
      <c r="D220" s="12">
        <v>478</v>
      </c>
      <c r="E220" s="12">
        <v>478</v>
      </c>
      <c r="F220" s="12">
        <v>800</v>
      </c>
      <c r="G220" s="12">
        <v>737</v>
      </c>
      <c r="H220" s="12">
        <v>1180</v>
      </c>
      <c r="I220" s="12">
        <v>1178</v>
      </c>
      <c r="J220" s="12">
        <v>850</v>
      </c>
      <c r="K220" s="12">
        <v>850</v>
      </c>
      <c r="L220" s="12">
        <v>457</v>
      </c>
      <c r="M220" s="12">
        <v>800</v>
      </c>
      <c r="N220" s="12">
        <v>800</v>
      </c>
      <c r="O220" s="76">
        <f t="shared" si="28"/>
        <v>0</v>
      </c>
      <c r="P220" s="61"/>
    </row>
    <row r="221" spans="1:16" ht="15">
      <c r="A221" s="17" t="s">
        <v>161</v>
      </c>
      <c r="B221" s="36">
        <v>5503</v>
      </c>
      <c r="C221" s="16" t="s">
        <v>262</v>
      </c>
      <c r="D221" s="12">
        <v>287</v>
      </c>
      <c r="E221" s="12">
        <v>287</v>
      </c>
      <c r="F221" s="12">
        <v>300</v>
      </c>
      <c r="G221" s="12">
        <v>73</v>
      </c>
      <c r="H221" s="12">
        <v>300</v>
      </c>
      <c r="I221" s="12"/>
      <c r="J221" s="12">
        <v>200</v>
      </c>
      <c r="K221" s="12">
        <v>0</v>
      </c>
      <c r="L221" s="12"/>
      <c r="M221" s="12">
        <v>0</v>
      </c>
      <c r="N221" s="12">
        <v>0</v>
      </c>
      <c r="O221" s="76">
        <f t="shared" si="28"/>
        <v>0</v>
      </c>
      <c r="P221" s="61"/>
    </row>
    <row r="222" spans="1:16" ht="15">
      <c r="A222" s="17" t="s">
        <v>161</v>
      </c>
      <c r="B222" s="36">
        <v>5504</v>
      </c>
      <c r="C222" s="16" t="s">
        <v>100</v>
      </c>
      <c r="D222" s="12">
        <v>292</v>
      </c>
      <c r="E222" s="12">
        <v>292</v>
      </c>
      <c r="F222" s="12">
        <v>300</v>
      </c>
      <c r="G222" s="12">
        <v>75</v>
      </c>
      <c r="H222" s="12">
        <v>200</v>
      </c>
      <c r="I222" s="12">
        <v>90</v>
      </c>
      <c r="J222" s="12">
        <v>200</v>
      </c>
      <c r="K222" s="12">
        <v>200</v>
      </c>
      <c r="L222" s="12">
        <v>165</v>
      </c>
      <c r="M222" s="12">
        <v>500</v>
      </c>
      <c r="N222" s="12">
        <v>500</v>
      </c>
      <c r="O222" s="76">
        <f t="shared" si="28"/>
        <v>0</v>
      </c>
      <c r="P222" s="61"/>
    </row>
    <row r="223" spans="1:16" ht="15">
      <c r="A223" s="17" t="s">
        <v>161</v>
      </c>
      <c r="B223" s="36">
        <v>5511</v>
      </c>
      <c r="C223" s="16" t="s">
        <v>101</v>
      </c>
      <c r="D223" s="12">
        <v>200</v>
      </c>
      <c r="E223" s="12">
        <v>103</v>
      </c>
      <c r="F223" s="12">
        <v>100</v>
      </c>
      <c r="G223" s="12">
        <v>70</v>
      </c>
      <c r="H223" s="12">
        <v>800</v>
      </c>
      <c r="I223" s="12">
        <v>784</v>
      </c>
      <c r="J223" s="12">
        <v>150</v>
      </c>
      <c r="K223" s="12">
        <v>450</v>
      </c>
      <c r="L223" s="12">
        <v>415</v>
      </c>
      <c r="M223" s="12">
        <v>0</v>
      </c>
      <c r="N223" s="12">
        <v>0</v>
      </c>
      <c r="O223" s="76">
        <f t="shared" si="28"/>
        <v>0</v>
      </c>
      <c r="P223" s="61"/>
    </row>
    <row r="224" spans="1:16" ht="15">
      <c r="A224" s="17" t="s">
        <v>161</v>
      </c>
      <c r="B224" s="36">
        <v>5513</v>
      </c>
      <c r="C224" s="16" t="s">
        <v>235</v>
      </c>
      <c r="D224" s="12">
        <v>800</v>
      </c>
      <c r="E224" s="12">
        <v>568</v>
      </c>
      <c r="F224" s="12">
        <v>800</v>
      </c>
      <c r="G224" s="12">
        <v>472</v>
      </c>
      <c r="H224" s="12">
        <v>750</v>
      </c>
      <c r="I224" s="12">
        <v>369</v>
      </c>
      <c r="J224" s="12">
        <v>750</v>
      </c>
      <c r="K224" s="12">
        <v>750</v>
      </c>
      <c r="L224" s="12">
        <v>354</v>
      </c>
      <c r="M224" s="12">
        <v>1200</v>
      </c>
      <c r="N224" s="12">
        <v>1200</v>
      </c>
      <c r="O224" s="76">
        <f t="shared" si="28"/>
        <v>0</v>
      </c>
      <c r="P224" s="61"/>
    </row>
    <row r="225" spans="1:16" ht="15">
      <c r="A225" s="17" t="s">
        <v>161</v>
      </c>
      <c r="B225" s="16" t="s">
        <v>49</v>
      </c>
      <c r="C225" s="16" t="s">
        <v>50</v>
      </c>
      <c r="D225" s="12">
        <v>23</v>
      </c>
      <c r="E225" s="12">
        <v>23</v>
      </c>
      <c r="F225" s="12">
        <v>200</v>
      </c>
      <c r="G225" s="12">
        <v>185</v>
      </c>
      <c r="H225" s="12">
        <v>1100</v>
      </c>
      <c r="I225" s="12">
        <v>1083</v>
      </c>
      <c r="J225" s="12">
        <v>100</v>
      </c>
      <c r="K225" s="12">
        <v>100</v>
      </c>
      <c r="L225" s="12">
        <v>6</v>
      </c>
      <c r="M225" s="12">
        <v>100</v>
      </c>
      <c r="N225" s="12">
        <v>100</v>
      </c>
      <c r="O225" s="76">
        <f t="shared" si="28"/>
        <v>0</v>
      </c>
      <c r="P225" s="61"/>
    </row>
    <row r="226" spans="1:16" ht="15">
      <c r="A226" s="17" t="s">
        <v>161</v>
      </c>
      <c r="B226" s="36">
        <v>5515</v>
      </c>
      <c r="C226" s="16" t="s">
        <v>236</v>
      </c>
      <c r="D226" s="12">
        <v>1177</v>
      </c>
      <c r="E226" s="12">
        <v>1177</v>
      </c>
      <c r="F226" s="12">
        <v>3400</v>
      </c>
      <c r="G226" s="12">
        <v>1703</v>
      </c>
      <c r="H226" s="12">
        <v>6960</v>
      </c>
      <c r="I226" s="12">
        <v>6952</v>
      </c>
      <c r="J226" s="12">
        <v>6000</v>
      </c>
      <c r="K226" s="12">
        <v>4970</v>
      </c>
      <c r="L226" s="12">
        <v>2673</v>
      </c>
      <c r="M226" s="12">
        <v>3000</v>
      </c>
      <c r="N226" s="12">
        <v>3000</v>
      </c>
      <c r="O226" s="76">
        <f t="shared" si="28"/>
        <v>0</v>
      </c>
      <c r="P226" s="61"/>
    </row>
    <row r="227" spans="1:16" ht="15">
      <c r="A227" s="17" t="s">
        <v>161</v>
      </c>
      <c r="B227" s="16" t="s">
        <v>65</v>
      </c>
      <c r="C227" s="16" t="s">
        <v>66</v>
      </c>
      <c r="D227" s="12"/>
      <c r="E227" s="12"/>
      <c r="F227" s="12">
        <v>200</v>
      </c>
      <c r="G227" s="12">
        <v>200</v>
      </c>
      <c r="H227" s="12">
        <v>200</v>
      </c>
      <c r="I227" s="12"/>
      <c r="J227" s="12">
        <v>200</v>
      </c>
      <c r="K227" s="12">
        <v>200</v>
      </c>
      <c r="L227" s="12">
        <v>60</v>
      </c>
      <c r="M227" s="12">
        <v>0</v>
      </c>
      <c r="N227" s="12">
        <v>0</v>
      </c>
      <c r="O227" s="76">
        <f t="shared" si="28"/>
        <v>0</v>
      </c>
      <c r="P227" s="61"/>
    </row>
    <row r="228" spans="1:16" ht="15">
      <c r="A228" s="17" t="s">
        <v>161</v>
      </c>
      <c r="B228" s="16" t="s">
        <v>105</v>
      </c>
      <c r="C228" s="16" t="s">
        <v>106</v>
      </c>
      <c r="D228" s="12">
        <v>24496</v>
      </c>
      <c r="E228" s="12">
        <v>17589</v>
      </c>
      <c r="F228" s="12">
        <v>25005</v>
      </c>
      <c r="G228" s="12">
        <v>27073</v>
      </c>
      <c r="H228" s="12">
        <v>3245</v>
      </c>
      <c r="I228" s="12">
        <v>2014</v>
      </c>
      <c r="J228" s="12">
        <v>2485</v>
      </c>
      <c r="K228" s="12">
        <v>8085</v>
      </c>
      <c r="L228" s="12">
        <v>8192</v>
      </c>
      <c r="M228" s="12">
        <v>1500</v>
      </c>
      <c r="N228" s="12">
        <v>1500</v>
      </c>
      <c r="O228" s="76">
        <f t="shared" si="28"/>
        <v>0</v>
      </c>
      <c r="P228" s="61"/>
    </row>
    <row r="229" spans="1:16" ht="15">
      <c r="A229" s="17" t="s">
        <v>161</v>
      </c>
      <c r="B229" s="16" t="s">
        <v>52</v>
      </c>
      <c r="C229" s="16" t="s">
        <v>53</v>
      </c>
      <c r="D229" s="12">
        <v>7671</v>
      </c>
      <c r="E229" s="12">
        <v>7410</v>
      </c>
      <c r="F229" s="12">
        <v>17071</v>
      </c>
      <c r="G229" s="12">
        <v>14020</v>
      </c>
      <c r="H229" s="12">
        <v>8160</v>
      </c>
      <c r="I229" s="12">
        <v>3934</v>
      </c>
      <c r="J229" s="12">
        <v>17780</v>
      </c>
      <c r="K229" s="12">
        <v>13080</v>
      </c>
      <c r="L229" s="12">
        <v>13914</v>
      </c>
      <c r="M229" s="12">
        <v>15000</v>
      </c>
      <c r="N229" s="12">
        <v>15000</v>
      </c>
      <c r="O229" s="76">
        <f t="shared" si="28"/>
        <v>0</v>
      </c>
      <c r="P229" s="61"/>
    </row>
    <row r="230" spans="1:16" ht="15">
      <c r="A230" s="17" t="s">
        <v>161</v>
      </c>
      <c r="B230" s="14">
        <v>5540</v>
      </c>
      <c r="C230" s="16" t="s">
        <v>325</v>
      </c>
      <c r="D230" s="12"/>
      <c r="E230" s="12"/>
      <c r="F230" s="12">
        <v>170</v>
      </c>
      <c r="G230" s="12"/>
      <c r="H230" s="12">
        <v>500</v>
      </c>
      <c r="I230" s="12"/>
      <c r="J230" s="12">
        <v>500</v>
      </c>
      <c r="K230" s="12">
        <v>530</v>
      </c>
      <c r="L230" s="12">
        <v>528</v>
      </c>
      <c r="M230" s="12">
        <v>0</v>
      </c>
      <c r="N230" s="12">
        <v>0</v>
      </c>
      <c r="O230" s="76">
        <f t="shared" si="28"/>
        <v>0</v>
      </c>
      <c r="P230" s="61"/>
    </row>
    <row r="231" spans="1:16" ht="15">
      <c r="A231" s="33" t="s">
        <v>107</v>
      </c>
      <c r="B231" s="9"/>
      <c r="C231" s="34" t="s">
        <v>263</v>
      </c>
      <c r="D231" s="35">
        <f aca="true" t="shared" si="32" ref="D231:N231">SUM(D232:D241)</f>
        <v>23460</v>
      </c>
      <c r="E231" s="35">
        <f t="shared" si="32"/>
        <v>22441</v>
      </c>
      <c r="F231" s="35">
        <f t="shared" si="32"/>
        <v>25060</v>
      </c>
      <c r="G231" s="35">
        <f t="shared" si="32"/>
        <v>24214</v>
      </c>
      <c r="H231" s="35">
        <f t="shared" si="32"/>
        <v>27465</v>
      </c>
      <c r="I231" s="35">
        <f t="shared" si="32"/>
        <v>25448</v>
      </c>
      <c r="J231" s="35">
        <f t="shared" si="32"/>
        <v>27845</v>
      </c>
      <c r="K231" s="35">
        <f t="shared" si="32"/>
        <v>28385</v>
      </c>
      <c r="L231" s="35">
        <f t="shared" si="32"/>
        <v>25066</v>
      </c>
      <c r="M231" s="35">
        <f t="shared" si="32"/>
        <v>30945</v>
      </c>
      <c r="N231" s="35">
        <f t="shared" si="32"/>
        <v>30945</v>
      </c>
      <c r="O231" s="76">
        <f t="shared" si="28"/>
        <v>0</v>
      </c>
      <c r="P231" s="61"/>
    </row>
    <row r="232" spans="1:16" ht="15">
      <c r="A232" s="17" t="s">
        <v>107</v>
      </c>
      <c r="B232" s="37" t="s">
        <v>39</v>
      </c>
      <c r="C232" s="37" t="s">
        <v>40</v>
      </c>
      <c r="D232" s="12">
        <v>10200</v>
      </c>
      <c r="E232" s="12">
        <v>10141</v>
      </c>
      <c r="F232" s="12">
        <v>10800</v>
      </c>
      <c r="G232" s="12">
        <v>10684</v>
      </c>
      <c r="H232" s="12">
        <v>11400</v>
      </c>
      <c r="I232" s="12">
        <v>11427</v>
      </c>
      <c r="J232" s="12">
        <v>11160</v>
      </c>
      <c r="K232" s="12">
        <v>11160</v>
      </c>
      <c r="L232" s="12">
        <v>9948</v>
      </c>
      <c r="M232" s="12">
        <v>12940</v>
      </c>
      <c r="N232" s="12">
        <v>12940</v>
      </c>
      <c r="O232" s="76">
        <f t="shared" si="28"/>
        <v>0</v>
      </c>
      <c r="P232" s="61"/>
    </row>
    <row r="233" spans="1:16" ht="15">
      <c r="A233" s="17" t="s">
        <v>107</v>
      </c>
      <c r="B233" s="37" t="s">
        <v>41</v>
      </c>
      <c r="C233" s="37" t="s">
        <v>237</v>
      </c>
      <c r="D233" s="12">
        <v>3470</v>
      </c>
      <c r="E233" s="12">
        <v>3428</v>
      </c>
      <c r="F233" s="12">
        <v>3650</v>
      </c>
      <c r="G233" s="12">
        <v>3610</v>
      </c>
      <c r="H233" s="12">
        <v>3855</v>
      </c>
      <c r="I233" s="12">
        <v>3862</v>
      </c>
      <c r="J233" s="12">
        <v>3775</v>
      </c>
      <c r="K233" s="12">
        <v>3775</v>
      </c>
      <c r="L233" s="12">
        <v>3363</v>
      </c>
      <c r="M233" s="12">
        <v>4375</v>
      </c>
      <c r="N233" s="12">
        <v>4375</v>
      </c>
      <c r="O233" s="76">
        <f t="shared" si="28"/>
        <v>0</v>
      </c>
      <c r="P233" s="61"/>
    </row>
    <row r="234" spans="1:16" ht="15">
      <c r="A234" s="17" t="s">
        <v>107</v>
      </c>
      <c r="B234" s="16" t="s">
        <v>42</v>
      </c>
      <c r="C234" s="16" t="s">
        <v>43</v>
      </c>
      <c r="D234" s="12">
        <v>1300</v>
      </c>
      <c r="E234" s="12">
        <v>1123</v>
      </c>
      <c r="F234" s="12">
        <v>1200</v>
      </c>
      <c r="G234" s="12">
        <v>133</v>
      </c>
      <c r="H234" s="12">
        <v>580</v>
      </c>
      <c r="I234" s="12">
        <v>135</v>
      </c>
      <c r="J234" s="12">
        <v>700</v>
      </c>
      <c r="K234" s="12">
        <v>640</v>
      </c>
      <c r="L234" s="12">
        <v>298</v>
      </c>
      <c r="M234" s="12">
        <v>700</v>
      </c>
      <c r="N234" s="12">
        <v>700</v>
      </c>
      <c r="O234" s="76">
        <f t="shared" si="28"/>
        <v>0</v>
      </c>
      <c r="P234" s="61"/>
    </row>
    <row r="235" spans="1:16" ht="15">
      <c r="A235" s="17" t="s">
        <v>107</v>
      </c>
      <c r="B235" s="16" t="s">
        <v>46</v>
      </c>
      <c r="C235" s="16" t="s">
        <v>47</v>
      </c>
      <c r="D235" s="12">
        <v>200</v>
      </c>
      <c r="E235" s="12">
        <v>70</v>
      </c>
      <c r="F235" s="12">
        <v>200</v>
      </c>
      <c r="G235" s="12">
        <v>91</v>
      </c>
      <c r="H235" s="12">
        <v>140</v>
      </c>
      <c r="I235" s="12">
        <v>30</v>
      </c>
      <c r="J235" s="12">
        <v>260</v>
      </c>
      <c r="K235" s="12">
        <v>260</v>
      </c>
      <c r="L235" s="12">
        <v>30</v>
      </c>
      <c r="M235" s="12">
        <v>260</v>
      </c>
      <c r="N235" s="12">
        <v>260</v>
      </c>
      <c r="O235" s="76">
        <f t="shared" si="28"/>
        <v>0</v>
      </c>
      <c r="P235" s="61"/>
    </row>
    <row r="236" spans="1:16" ht="15">
      <c r="A236" s="17" t="s">
        <v>162</v>
      </c>
      <c r="B236" s="16" t="s">
        <v>63</v>
      </c>
      <c r="C236" s="16" t="s">
        <v>64</v>
      </c>
      <c r="D236" s="12">
        <v>1600</v>
      </c>
      <c r="E236" s="12">
        <v>1199</v>
      </c>
      <c r="F236" s="12">
        <v>1600</v>
      </c>
      <c r="G236" s="12">
        <v>1780</v>
      </c>
      <c r="H236" s="12">
        <v>2300</v>
      </c>
      <c r="I236" s="12">
        <v>1623</v>
      </c>
      <c r="J236" s="12">
        <v>2300</v>
      </c>
      <c r="K236" s="12">
        <v>2300</v>
      </c>
      <c r="L236" s="12">
        <v>1865</v>
      </c>
      <c r="M236" s="12">
        <v>3720</v>
      </c>
      <c r="N236" s="12">
        <v>3720</v>
      </c>
      <c r="O236" s="76">
        <f t="shared" si="28"/>
        <v>0</v>
      </c>
      <c r="P236" s="61"/>
    </row>
    <row r="237" spans="1:16" ht="15">
      <c r="A237" s="17" t="s">
        <v>107</v>
      </c>
      <c r="B237" s="16" t="s">
        <v>49</v>
      </c>
      <c r="C237" s="16" t="s">
        <v>50</v>
      </c>
      <c r="D237" s="12">
        <v>650</v>
      </c>
      <c r="E237" s="12">
        <v>254</v>
      </c>
      <c r="F237" s="12">
        <v>300</v>
      </c>
      <c r="G237" s="12">
        <v>220</v>
      </c>
      <c r="H237" s="12">
        <v>300</v>
      </c>
      <c r="I237" s="12">
        <v>260</v>
      </c>
      <c r="J237" s="12">
        <v>300</v>
      </c>
      <c r="K237" s="12">
        <v>300</v>
      </c>
      <c r="L237" s="12">
        <v>259</v>
      </c>
      <c r="M237" s="12">
        <v>450</v>
      </c>
      <c r="N237" s="12">
        <v>450</v>
      </c>
      <c r="O237" s="76">
        <f t="shared" si="28"/>
        <v>0</v>
      </c>
      <c r="P237" s="61"/>
    </row>
    <row r="238" spans="1:16" ht="15">
      <c r="A238" s="17" t="s">
        <v>107</v>
      </c>
      <c r="B238" s="16" t="s">
        <v>51</v>
      </c>
      <c r="C238" s="16" t="s">
        <v>236</v>
      </c>
      <c r="D238" s="12"/>
      <c r="E238" s="12"/>
      <c r="F238" s="12">
        <v>150</v>
      </c>
      <c r="G238" s="12">
        <v>150</v>
      </c>
      <c r="H238" s="12">
        <v>500</v>
      </c>
      <c r="I238" s="12">
        <v>481</v>
      </c>
      <c r="J238" s="12">
        <v>1550</v>
      </c>
      <c r="K238" s="12">
        <v>1570</v>
      </c>
      <c r="L238" s="12">
        <v>1566</v>
      </c>
      <c r="M238" s="12">
        <v>200</v>
      </c>
      <c r="N238" s="12">
        <v>200</v>
      </c>
      <c r="O238" s="76">
        <f t="shared" si="28"/>
        <v>0</v>
      </c>
      <c r="P238" s="61"/>
    </row>
    <row r="239" spans="1:16" ht="15">
      <c r="A239" s="17" t="s">
        <v>162</v>
      </c>
      <c r="B239" s="36">
        <v>5522</v>
      </c>
      <c r="C239" s="16" t="s">
        <v>183</v>
      </c>
      <c r="D239" s="12"/>
      <c r="E239" s="12"/>
      <c r="F239" s="12"/>
      <c r="G239" s="12"/>
      <c r="H239" s="12">
        <v>120</v>
      </c>
      <c r="I239" s="12">
        <v>138</v>
      </c>
      <c r="J239" s="12">
        <v>0</v>
      </c>
      <c r="K239" s="12">
        <v>40</v>
      </c>
      <c r="L239" s="12">
        <v>33</v>
      </c>
      <c r="M239" s="12">
        <v>0</v>
      </c>
      <c r="N239" s="12">
        <v>0</v>
      </c>
      <c r="O239" s="76">
        <f t="shared" si="28"/>
        <v>0</v>
      </c>
      <c r="P239" s="61"/>
    </row>
    <row r="240" spans="1:16" ht="15">
      <c r="A240" s="17" t="s">
        <v>107</v>
      </c>
      <c r="B240" s="16" t="s">
        <v>108</v>
      </c>
      <c r="C240" s="16" t="s">
        <v>109</v>
      </c>
      <c r="D240" s="12">
        <v>5980</v>
      </c>
      <c r="E240" s="12">
        <v>6209</v>
      </c>
      <c r="F240" s="12">
        <v>7100</v>
      </c>
      <c r="G240" s="12">
        <v>7546</v>
      </c>
      <c r="H240" s="12">
        <v>8210</v>
      </c>
      <c r="I240" s="12">
        <v>7492</v>
      </c>
      <c r="J240" s="12">
        <v>7700</v>
      </c>
      <c r="K240" s="12">
        <v>8240</v>
      </c>
      <c r="L240" s="12">
        <v>7628</v>
      </c>
      <c r="M240" s="12">
        <v>8100</v>
      </c>
      <c r="N240" s="12">
        <v>8100</v>
      </c>
      <c r="O240" s="76">
        <f t="shared" si="28"/>
        <v>0</v>
      </c>
      <c r="P240" s="61"/>
    </row>
    <row r="241" spans="1:16" ht="15">
      <c r="A241" s="17" t="s">
        <v>162</v>
      </c>
      <c r="B241" s="16" t="s">
        <v>52</v>
      </c>
      <c r="C241" s="16" t="s">
        <v>53</v>
      </c>
      <c r="D241" s="12">
        <v>60</v>
      </c>
      <c r="E241" s="12">
        <v>17</v>
      </c>
      <c r="F241" s="12">
        <v>60</v>
      </c>
      <c r="G241" s="12"/>
      <c r="H241" s="12">
        <v>60</v>
      </c>
      <c r="I241" s="12">
        <v>0</v>
      </c>
      <c r="J241" s="12">
        <v>100</v>
      </c>
      <c r="K241" s="12">
        <v>100</v>
      </c>
      <c r="L241" s="12">
        <v>76</v>
      </c>
      <c r="M241" s="12">
        <v>200</v>
      </c>
      <c r="N241" s="12">
        <v>200</v>
      </c>
      <c r="O241" s="76">
        <f t="shared" si="28"/>
        <v>0</v>
      </c>
      <c r="P241" s="61"/>
    </row>
    <row r="242" spans="1:16" ht="15">
      <c r="A242" s="33" t="s">
        <v>107</v>
      </c>
      <c r="B242" s="9"/>
      <c r="C242" s="34" t="s">
        <v>264</v>
      </c>
      <c r="D242" s="35">
        <f aca="true" t="shared" si="33" ref="D242:N242">SUM(D243:D252)</f>
        <v>22385</v>
      </c>
      <c r="E242" s="35">
        <f t="shared" si="33"/>
        <v>20042</v>
      </c>
      <c r="F242" s="35">
        <f t="shared" si="33"/>
        <v>23465</v>
      </c>
      <c r="G242" s="35">
        <f t="shared" si="33"/>
        <v>22802</v>
      </c>
      <c r="H242" s="35">
        <f t="shared" si="33"/>
        <v>24380</v>
      </c>
      <c r="I242" s="35">
        <f t="shared" si="33"/>
        <v>21933</v>
      </c>
      <c r="J242" s="35">
        <f t="shared" si="33"/>
        <v>25545</v>
      </c>
      <c r="K242" s="35">
        <f t="shared" si="33"/>
        <v>25805</v>
      </c>
      <c r="L242" s="35">
        <f t="shared" si="33"/>
        <v>20342</v>
      </c>
      <c r="M242" s="35">
        <f t="shared" si="33"/>
        <v>28250</v>
      </c>
      <c r="N242" s="35">
        <f t="shared" si="33"/>
        <v>28250</v>
      </c>
      <c r="O242" s="76">
        <f t="shared" si="28"/>
        <v>0</v>
      </c>
      <c r="P242" s="61"/>
    </row>
    <row r="243" spans="1:16" ht="15">
      <c r="A243" s="17" t="s">
        <v>107</v>
      </c>
      <c r="B243" s="37" t="s">
        <v>39</v>
      </c>
      <c r="C243" s="37" t="s">
        <v>40</v>
      </c>
      <c r="D243" s="12">
        <v>10700</v>
      </c>
      <c r="E243" s="12">
        <v>10874</v>
      </c>
      <c r="F243" s="12">
        <v>11300</v>
      </c>
      <c r="G243" s="12">
        <v>11316</v>
      </c>
      <c r="H243" s="12">
        <v>11640</v>
      </c>
      <c r="I243" s="12">
        <v>11613</v>
      </c>
      <c r="J243" s="12">
        <v>11640</v>
      </c>
      <c r="K243" s="12">
        <v>11640</v>
      </c>
      <c r="L243" s="12">
        <v>10393</v>
      </c>
      <c r="M243" s="12">
        <v>13440</v>
      </c>
      <c r="N243" s="12">
        <v>13440</v>
      </c>
      <c r="O243" s="76">
        <f t="shared" si="28"/>
        <v>0</v>
      </c>
      <c r="P243" s="61"/>
    </row>
    <row r="244" spans="1:16" ht="15">
      <c r="A244" s="17" t="s">
        <v>107</v>
      </c>
      <c r="B244" s="37" t="s">
        <v>41</v>
      </c>
      <c r="C244" s="37" t="s">
        <v>237</v>
      </c>
      <c r="D244" s="12">
        <v>3640</v>
      </c>
      <c r="E244" s="12">
        <v>3675</v>
      </c>
      <c r="F244" s="12">
        <v>3820</v>
      </c>
      <c r="G244" s="12">
        <v>3824</v>
      </c>
      <c r="H244" s="12">
        <v>3935</v>
      </c>
      <c r="I244" s="12">
        <v>3925</v>
      </c>
      <c r="J244" s="12">
        <v>3935</v>
      </c>
      <c r="K244" s="12">
        <v>3935</v>
      </c>
      <c r="L244" s="12">
        <v>3513</v>
      </c>
      <c r="M244" s="12">
        <v>4545</v>
      </c>
      <c r="N244" s="12">
        <v>4545</v>
      </c>
      <c r="O244" s="76">
        <f t="shared" si="28"/>
        <v>0</v>
      </c>
      <c r="P244" s="61"/>
    </row>
    <row r="245" spans="1:16" ht="15">
      <c r="A245" s="17" t="s">
        <v>107</v>
      </c>
      <c r="B245" s="16" t="s">
        <v>42</v>
      </c>
      <c r="C245" s="16" t="s">
        <v>43</v>
      </c>
      <c r="D245" s="12">
        <v>1250</v>
      </c>
      <c r="E245" s="12">
        <v>1037</v>
      </c>
      <c r="F245" s="12">
        <v>160</v>
      </c>
      <c r="G245" s="12">
        <v>63</v>
      </c>
      <c r="H245" s="12">
        <v>260</v>
      </c>
      <c r="I245" s="12">
        <v>108</v>
      </c>
      <c r="J245" s="12">
        <v>260</v>
      </c>
      <c r="K245" s="12">
        <v>260</v>
      </c>
      <c r="L245" s="12">
        <v>56</v>
      </c>
      <c r="M245" s="12">
        <v>260</v>
      </c>
      <c r="N245" s="12">
        <v>260</v>
      </c>
      <c r="O245" s="76">
        <f t="shared" si="28"/>
        <v>0</v>
      </c>
      <c r="P245" s="61"/>
    </row>
    <row r="246" spans="1:16" ht="15">
      <c r="A246" s="17" t="s">
        <v>107</v>
      </c>
      <c r="B246" s="16" t="s">
        <v>46</v>
      </c>
      <c r="C246" s="16" t="s">
        <v>47</v>
      </c>
      <c r="D246" s="12">
        <v>200</v>
      </c>
      <c r="E246" s="12">
        <v>70</v>
      </c>
      <c r="F246" s="12">
        <v>830</v>
      </c>
      <c r="G246" s="12">
        <v>540</v>
      </c>
      <c r="H246" s="12">
        <v>500</v>
      </c>
      <c r="I246" s="12">
        <v>30</v>
      </c>
      <c r="J246" s="12">
        <v>150</v>
      </c>
      <c r="K246" s="12">
        <v>150</v>
      </c>
      <c r="L246" s="12">
        <v>30</v>
      </c>
      <c r="M246" s="12">
        <v>150</v>
      </c>
      <c r="N246" s="12">
        <v>150</v>
      </c>
      <c r="O246" s="76">
        <f t="shared" si="28"/>
        <v>0</v>
      </c>
      <c r="P246" s="61"/>
    </row>
    <row r="247" spans="1:16" ht="15">
      <c r="A247" s="17" t="s">
        <v>162</v>
      </c>
      <c r="B247" s="16" t="s">
        <v>63</v>
      </c>
      <c r="C247" s="16" t="s">
        <v>64</v>
      </c>
      <c r="D247" s="12">
        <v>2200</v>
      </c>
      <c r="E247" s="12">
        <v>83</v>
      </c>
      <c r="F247" s="12">
        <v>2525</v>
      </c>
      <c r="G247" s="12">
        <v>2129</v>
      </c>
      <c r="H247" s="12">
        <v>2325</v>
      </c>
      <c r="I247" s="12">
        <v>794</v>
      </c>
      <c r="J247" s="12">
        <v>2220</v>
      </c>
      <c r="K247" s="12">
        <v>2220</v>
      </c>
      <c r="L247" s="12">
        <v>1732</v>
      </c>
      <c r="M247" s="12">
        <v>2265</v>
      </c>
      <c r="N247" s="12">
        <v>2265</v>
      </c>
      <c r="O247" s="76">
        <f t="shared" si="28"/>
        <v>0</v>
      </c>
      <c r="P247" s="61"/>
    </row>
    <row r="248" spans="1:16" ht="15">
      <c r="A248" s="17" t="s">
        <v>107</v>
      </c>
      <c r="B248" s="16" t="s">
        <v>49</v>
      </c>
      <c r="C248" s="16" t="s">
        <v>50</v>
      </c>
      <c r="D248" s="12">
        <v>650</v>
      </c>
      <c r="E248" s="12">
        <v>316</v>
      </c>
      <c r="F248" s="12">
        <v>380</v>
      </c>
      <c r="G248" s="12">
        <v>220</v>
      </c>
      <c r="H248" s="12">
        <v>350</v>
      </c>
      <c r="I248" s="12">
        <v>260</v>
      </c>
      <c r="J248" s="12">
        <v>340</v>
      </c>
      <c r="K248" s="12">
        <v>340</v>
      </c>
      <c r="L248" s="12">
        <v>268</v>
      </c>
      <c r="M248" s="12">
        <v>940</v>
      </c>
      <c r="N248" s="12">
        <v>940</v>
      </c>
      <c r="O248" s="76">
        <f t="shared" si="28"/>
        <v>0</v>
      </c>
      <c r="P248" s="61"/>
    </row>
    <row r="249" spans="1:16" ht="15">
      <c r="A249" s="17" t="s">
        <v>107</v>
      </c>
      <c r="B249" s="16" t="s">
        <v>51</v>
      </c>
      <c r="C249" s="16" t="s">
        <v>236</v>
      </c>
      <c r="D249" s="12"/>
      <c r="E249" s="12"/>
      <c r="F249" s="12"/>
      <c r="G249" s="12"/>
      <c r="H249" s="12"/>
      <c r="I249" s="12"/>
      <c r="J249" s="12">
        <v>2100</v>
      </c>
      <c r="K249" s="12">
        <v>2100</v>
      </c>
      <c r="L249" s="12"/>
      <c r="M249" s="12">
        <v>1000</v>
      </c>
      <c r="N249" s="12">
        <v>1000</v>
      </c>
      <c r="O249" s="76">
        <f t="shared" si="28"/>
        <v>0</v>
      </c>
      <c r="P249" s="61"/>
    </row>
    <row r="250" spans="1:16" ht="15">
      <c r="A250" s="17" t="s">
        <v>162</v>
      </c>
      <c r="B250" s="36">
        <v>5522</v>
      </c>
      <c r="C250" s="16" t="s">
        <v>183</v>
      </c>
      <c r="D250" s="12"/>
      <c r="E250" s="12"/>
      <c r="F250" s="12"/>
      <c r="G250" s="12"/>
      <c r="H250" s="12">
        <v>200</v>
      </c>
      <c r="I250" s="12">
        <v>181</v>
      </c>
      <c r="J250" s="12">
        <v>200</v>
      </c>
      <c r="K250" s="12">
        <v>200</v>
      </c>
      <c r="L250" s="12"/>
      <c r="M250" s="12">
        <v>200</v>
      </c>
      <c r="N250" s="12">
        <v>200</v>
      </c>
      <c r="O250" s="76">
        <f t="shared" si="28"/>
        <v>0</v>
      </c>
      <c r="P250" s="61"/>
    </row>
    <row r="251" spans="1:16" ht="15">
      <c r="A251" s="17" t="s">
        <v>107</v>
      </c>
      <c r="B251" s="16" t="s">
        <v>108</v>
      </c>
      <c r="C251" s="16" t="s">
        <v>109</v>
      </c>
      <c r="D251" s="12">
        <v>3685</v>
      </c>
      <c r="E251" s="12">
        <v>3937</v>
      </c>
      <c r="F251" s="12">
        <v>4390</v>
      </c>
      <c r="G251" s="12">
        <v>4662</v>
      </c>
      <c r="H251" s="12">
        <v>5110</v>
      </c>
      <c r="I251" s="12">
        <v>5022</v>
      </c>
      <c r="J251" s="12">
        <v>4550</v>
      </c>
      <c r="K251" s="12">
        <v>4810</v>
      </c>
      <c r="L251" s="12">
        <v>4350</v>
      </c>
      <c r="M251" s="12">
        <v>5050</v>
      </c>
      <c r="N251" s="12">
        <v>5050</v>
      </c>
      <c r="O251" s="76">
        <f t="shared" si="28"/>
        <v>0</v>
      </c>
      <c r="P251" s="61"/>
    </row>
    <row r="252" spans="1:16" ht="15">
      <c r="A252" s="17" t="s">
        <v>162</v>
      </c>
      <c r="B252" s="36">
        <v>5525</v>
      </c>
      <c r="C252" s="16" t="s">
        <v>53</v>
      </c>
      <c r="D252" s="12">
        <v>60</v>
      </c>
      <c r="E252" s="12">
        <v>50</v>
      </c>
      <c r="F252" s="12">
        <v>60</v>
      </c>
      <c r="G252" s="12">
        <v>48</v>
      </c>
      <c r="H252" s="12">
        <v>60</v>
      </c>
      <c r="I252" s="12">
        <v>0</v>
      </c>
      <c r="J252" s="12">
        <v>150</v>
      </c>
      <c r="K252" s="12">
        <v>150</v>
      </c>
      <c r="L252" s="12"/>
      <c r="M252" s="12">
        <v>400</v>
      </c>
      <c r="N252" s="12">
        <v>400</v>
      </c>
      <c r="O252" s="76">
        <f t="shared" si="28"/>
        <v>0</v>
      </c>
      <c r="P252" s="61"/>
    </row>
    <row r="253" spans="1:16" ht="15">
      <c r="A253" s="33" t="s">
        <v>107</v>
      </c>
      <c r="B253" s="9"/>
      <c r="C253" s="34" t="s">
        <v>265</v>
      </c>
      <c r="D253" s="35">
        <f aca="true" t="shared" si="34" ref="D253:N253">SUM(D254:D264)</f>
        <v>89795</v>
      </c>
      <c r="E253" s="35">
        <f t="shared" si="34"/>
        <v>92735</v>
      </c>
      <c r="F253" s="35">
        <f t="shared" si="34"/>
        <v>81449</v>
      </c>
      <c r="G253" s="35">
        <f t="shared" si="34"/>
        <v>84692</v>
      </c>
      <c r="H253" s="35">
        <f t="shared" si="34"/>
        <v>84835</v>
      </c>
      <c r="I253" s="35">
        <f t="shared" si="34"/>
        <v>92143</v>
      </c>
      <c r="J253" s="35">
        <f t="shared" si="34"/>
        <v>84425</v>
      </c>
      <c r="K253" s="35">
        <f t="shared" si="34"/>
        <v>90451</v>
      </c>
      <c r="L253" s="35">
        <f t="shared" si="34"/>
        <v>80662</v>
      </c>
      <c r="M253" s="35">
        <f t="shared" si="34"/>
        <v>102580</v>
      </c>
      <c r="N253" s="35">
        <f t="shared" si="34"/>
        <v>102580</v>
      </c>
      <c r="O253" s="76">
        <f t="shared" si="28"/>
        <v>0</v>
      </c>
      <c r="P253" s="61"/>
    </row>
    <row r="254" spans="1:16" ht="15">
      <c r="A254" s="17" t="s">
        <v>107</v>
      </c>
      <c r="B254" s="37" t="s">
        <v>39</v>
      </c>
      <c r="C254" s="37" t="s">
        <v>40</v>
      </c>
      <c r="D254" s="12">
        <v>45064</v>
      </c>
      <c r="E254" s="12">
        <v>49112</v>
      </c>
      <c r="F254" s="12">
        <v>41412</v>
      </c>
      <c r="G254" s="12">
        <v>41860</v>
      </c>
      <c r="H254" s="12">
        <v>42425</v>
      </c>
      <c r="I254" s="12">
        <v>43779</v>
      </c>
      <c r="J254" s="12">
        <v>39180</v>
      </c>
      <c r="K254" s="12">
        <v>39180</v>
      </c>
      <c r="L254" s="12">
        <v>36265</v>
      </c>
      <c r="M254" s="12">
        <v>49185</v>
      </c>
      <c r="N254" s="12">
        <v>49185</v>
      </c>
      <c r="O254" s="76">
        <f t="shared" si="28"/>
        <v>0</v>
      </c>
      <c r="P254" s="61"/>
    </row>
    <row r="255" spans="1:16" ht="15">
      <c r="A255" s="17" t="s">
        <v>107</v>
      </c>
      <c r="B255" s="37" t="s">
        <v>41</v>
      </c>
      <c r="C255" s="37" t="s">
        <v>237</v>
      </c>
      <c r="D255" s="12">
        <v>15501</v>
      </c>
      <c r="E255" s="12">
        <v>17292</v>
      </c>
      <c r="F255" s="12">
        <v>14757</v>
      </c>
      <c r="G255" s="12">
        <v>14983</v>
      </c>
      <c r="H255" s="12">
        <v>14330</v>
      </c>
      <c r="I255" s="12">
        <v>15659</v>
      </c>
      <c r="J255" s="12">
        <v>13245</v>
      </c>
      <c r="K255" s="12">
        <v>13245</v>
      </c>
      <c r="L255" s="12">
        <v>13219</v>
      </c>
      <c r="M255" s="12">
        <v>16625</v>
      </c>
      <c r="N255" s="12">
        <v>16625</v>
      </c>
      <c r="O255" s="76">
        <f t="shared" si="28"/>
        <v>0</v>
      </c>
      <c r="P255" s="61"/>
    </row>
    <row r="256" spans="1:16" ht="15">
      <c r="A256" s="17" t="s">
        <v>107</v>
      </c>
      <c r="B256" s="16" t="s">
        <v>42</v>
      </c>
      <c r="C256" s="16" t="s">
        <v>43</v>
      </c>
      <c r="D256" s="12">
        <v>13148</v>
      </c>
      <c r="E256" s="12">
        <v>3514</v>
      </c>
      <c r="F256" s="12">
        <v>1210</v>
      </c>
      <c r="G256" s="12">
        <v>1304</v>
      </c>
      <c r="H256" s="12">
        <v>1670</v>
      </c>
      <c r="I256" s="12">
        <v>1744</v>
      </c>
      <c r="J256" s="12">
        <v>1600</v>
      </c>
      <c r="K256" s="12">
        <v>1600</v>
      </c>
      <c r="L256" s="12">
        <v>647</v>
      </c>
      <c r="M256" s="12">
        <v>1600</v>
      </c>
      <c r="N256" s="12">
        <v>1600</v>
      </c>
      <c r="O256" s="76">
        <f t="shared" si="28"/>
        <v>0</v>
      </c>
      <c r="P256" s="61"/>
    </row>
    <row r="257" spans="1:16" ht="15">
      <c r="A257" s="17" t="s">
        <v>107</v>
      </c>
      <c r="B257" s="16" t="s">
        <v>46</v>
      </c>
      <c r="C257" s="16" t="s">
        <v>47</v>
      </c>
      <c r="D257" s="12">
        <v>1160</v>
      </c>
      <c r="E257" s="12">
        <v>520</v>
      </c>
      <c r="F257" s="12">
        <v>260</v>
      </c>
      <c r="G257" s="12">
        <v>365</v>
      </c>
      <c r="H257" s="12">
        <v>271</v>
      </c>
      <c r="I257" s="12">
        <v>271</v>
      </c>
      <c r="J257" s="12">
        <v>1400</v>
      </c>
      <c r="K257" s="12">
        <v>500</v>
      </c>
      <c r="L257" s="12">
        <v>497</v>
      </c>
      <c r="M257" s="12">
        <v>550</v>
      </c>
      <c r="N257" s="12">
        <v>550</v>
      </c>
      <c r="O257" s="76">
        <f t="shared" si="28"/>
        <v>0</v>
      </c>
      <c r="P257" s="61"/>
    </row>
    <row r="258" spans="1:16" ht="15">
      <c r="A258" s="17" t="s">
        <v>162</v>
      </c>
      <c r="B258" s="16" t="s">
        <v>63</v>
      </c>
      <c r="C258" s="16" t="s">
        <v>64</v>
      </c>
      <c r="D258" s="12">
        <v>3010</v>
      </c>
      <c r="E258" s="12">
        <v>2489</v>
      </c>
      <c r="F258" s="12">
        <v>3320</v>
      </c>
      <c r="G258" s="12">
        <v>4094</v>
      </c>
      <c r="H258" s="12">
        <v>7640</v>
      </c>
      <c r="I258" s="12">
        <v>8280</v>
      </c>
      <c r="J258" s="12">
        <v>6820</v>
      </c>
      <c r="K258" s="12">
        <v>12046</v>
      </c>
      <c r="L258" s="12">
        <v>7804</v>
      </c>
      <c r="M258" s="12">
        <v>6820</v>
      </c>
      <c r="N258" s="12">
        <v>6820</v>
      </c>
      <c r="O258" s="76">
        <f t="shared" si="28"/>
        <v>0</v>
      </c>
      <c r="P258" s="61"/>
    </row>
    <row r="259" spans="1:16" ht="15">
      <c r="A259" s="17" t="s">
        <v>162</v>
      </c>
      <c r="B259" s="36">
        <v>5513</v>
      </c>
      <c r="C259" s="16" t="s">
        <v>235</v>
      </c>
      <c r="D259" s="12">
        <v>480</v>
      </c>
      <c r="E259" s="12">
        <v>189</v>
      </c>
      <c r="F259" s="12">
        <v>1130</v>
      </c>
      <c r="G259" s="12">
        <v>1265</v>
      </c>
      <c r="H259" s="12">
        <v>1428</v>
      </c>
      <c r="I259" s="12">
        <v>1541</v>
      </c>
      <c r="J259" s="12">
        <v>850</v>
      </c>
      <c r="K259" s="12">
        <v>1350</v>
      </c>
      <c r="L259" s="12">
        <v>1466</v>
      </c>
      <c r="M259" s="12">
        <v>1500</v>
      </c>
      <c r="N259" s="12">
        <v>1500</v>
      </c>
      <c r="O259" s="76">
        <f t="shared" si="28"/>
        <v>0</v>
      </c>
      <c r="P259" s="61"/>
    </row>
    <row r="260" spans="1:16" ht="15">
      <c r="A260" s="17" t="s">
        <v>107</v>
      </c>
      <c r="B260" s="16" t="s">
        <v>49</v>
      </c>
      <c r="C260" s="16" t="s">
        <v>50</v>
      </c>
      <c r="D260" s="12">
        <v>5242</v>
      </c>
      <c r="E260" s="12">
        <v>6041</v>
      </c>
      <c r="F260" s="12">
        <v>4205</v>
      </c>
      <c r="G260" s="12">
        <v>4654</v>
      </c>
      <c r="H260" s="12">
        <v>3320</v>
      </c>
      <c r="I260" s="12">
        <v>4653</v>
      </c>
      <c r="J260" s="12">
        <v>3500</v>
      </c>
      <c r="K260" s="12">
        <v>3900</v>
      </c>
      <c r="L260" s="12">
        <v>4703</v>
      </c>
      <c r="M260" s="12">
        <v>6000</v>
      </c>
      <c r="N260" s="12">
        <v>6000</v>
      </c>
      <c r="O260" s="76">
        <f aca="true" t="shared" si="35" ref="O260:O323">N260-M260</f>
        <v>0</v>
      </c>
      <c r="P260" s="61"/>
    </row>
    <row r="261" spans="1:16" ht="15">
      <c r="A261" s="17" t="s">
        <v>107</v>
      </c>
      <c r="B261" s="16" t="s">
        <v>51</v>
      </c>
      <c r="C261" s="16" t="s">
        <v>236</v>
      </c>
      <c r="D261" s="12">
        <v>400</v>
      </c>
      <c r="E261" s="12">
        <v>1338</v>
      </c>
      <c r="F261" s="12">
        <v>1000</v>
      </c>
      <c r="G261" s="12">
        <v>1000</v>
      </c>
      <c r="H261" s="12">
        <v>775</v>
      </c>
      <c r="I261" s="12">
        <v>851</v>
      </c>
      <c r="J261" s="12">
        <v>1700</v>
      </c>
      <c r="K261" s="12">
        <v>2110</v>
      </c>
      <c r="L261" s="12">
        <v>2108</v>
      </c>
      <c r="M261" s="12">
        <v>2900</v>
      </c>
      <c r="N261" s="12">
        <v>2900</v>
      </c>
      <c r="O261" s="76">
        <f t="shared" si="35"/>
        <v>0</v>
      </c>
      <c r="P261" s="61"/>
    </row>
    <row r="262" spans="1:16" ht="15">
      <c r="A262" s="17" t="s">
        <v>162</v>
      </c>
      <c r="B262" s="36">
        <v>5522</v>
      </c>
      <c r="C262" s="16" t="s">
        <v>183</v>
      </c>
      <c r="D262" s="12">
        <v>180</v>
      </c>
      <c r="E262" s="12">
        <v>174</v>
      </c>
      <c r="F262" s="12">
        <v>0</v>
      </c>
      <c r="G262" s="12">
        <v>0</v>
      </c>
      <c r="H262" s="12">
        <v>500</v>
      </c>
      <c r="I262" s="12">
        <v>442</v>
      </c>
      <c r="J262" s="12">
        <v>950</v>
      </c>
      <c r="K262" s="12">
        <v>750</v>
      </c>
      <c r="L262" s="12">
        <v>365</v>
      </c>
      <c r="M262" s="12">
        <v>1000</v>
      </c>
      <c r="N262" s="12">
        <v>1000</v>
      </c>
      <c r="O262" s="76">
        <f t="shared" si="35"/>
        <v>0</v>
      </c>
      <c r="P262" s="61"/>
    </row>
    <row r="263" spans="1:16" ht="15">
      <c r="A263" s="17" t="s">
        <v>107</v>
      </c>
      <c r="B263" s="16" t="s">
        <v>108</v>
      </c>
      <c r="C263" s="16" t="s">
        <v>109</v>
      </c>
      <c r="D263" s="12">
        <v>4845</v>
      </c>
      <c r="E263" s="12">
        <v>11196</v>
      </c>
      <c r="F263" s="12">
        <v>13500</v>
      </c>
      <c r="G263" s="12">
        <v>14429</v>
      </c>
      <c r="H263" s="12">
        <v>12210</v>
      </c>
      <c r="I263" s="12">
        <v>14609</v>
      </c>
      <c r="J263" s="12">
        <v>13800</v>
      </c>
      <c r="K263" s="12">
        <v>14600</v>
      </c>
      <c r="L263" s="12">
        <v>13095</v>
      </c>
      <c r="M263" s="12">
        <v>14800</v>
      </c>
      <c r="N263" s="12">
        <v>14800</v>
      </c>
      <c r="O263" s="76">
        <f t="shared" si="35"/>
        <v>0</v>
      </c>
      <c r="P263" s="61"/>
    </row>
    <row r="264" spans="1:16" ht="15">
      <c r="A264" s="17" t="s">
        <v>162</v>
      </c>
      <c r="B264" s="36">
        <v>5525</v>
      </c>
      <c r="C264" s="16" t="s">
        <v>53</v>
      </c>
      <c r="D264" s="12">
        <v>765</v>
      </c>
      <c r="E264" s="12">
        <v>870</v>
      </c>
      <c r="F264" s="12">
        <v>655</v>
      </c>
      <c r="G264" s="12">
        <v>738</v>
      </c>
      <c r="H264" s="12">
        <v>266</v>
      </c>
      <c r="I264" s="12">
        <v>314</v>
      </c>
      <c r="J264" s="12">
        <v>1380</v>
      </c>
      <c r="K264" s="12">
        <v>1170</v>
      </c>
      <c r="L264" s="12">
        <v>493</v>
      </c>
      <c r="M264" s="12">
        <v>1600</v>
      </c>
      <c r="N264" s="12">
        <v>1600</v>
      </c>
      <c r="O264" s="76">
        <f t="shared" si="35"/>
        <v>0</v>
      </c>
      <c r="P264" s="61"/>
    </row>
    <row r="265" spans="1:16" ht="15">
      <c r="A265" s="33" t="s">
        <v>110</v>
      </c>
      <c r="B265" s="9"/>
      <c r="C265" s="34" t="s">
        <v>223</v>
      </c>
      <c r="D265" s="35">
        <f aca="true" t="shared" si="36" ref="D265:N265">SUM(D266:D280)</f>
        <v>7562</v>
      </c>
      <c r="E265" s="35">
        <f t="shared" si="36"/>
        <v>7403</v>
      </c>
      <c r="F265" s="35">
        <f t="shared" si="36"/>
        <v>9045</v>
      </c>
      <c r="G265" s="35">
        <f t="shared" si="36"/>
        <v>7981.77</v>
      </c>
      <c r="H265" s="35">
        <f t="shared" si="36"/>
        <v>15455</v>
      </c>
      <c r="I265" s="35">
        <f t="shared" si="36"/>
        <v>12532</v>
      </c>
      <c r="J265" s="35">
        <f t="shared" si="36"/>
        <v>33035</v>
      </c>
      <c r="K265" s="35">
        <f t="shared" si="36"/>
        <v>47859</v>
      </c>
      <c r="L265" s="35">
        <f t="shared" si="36"/>
        <v>44549</v>
      </c>
      <c r="M265" s="35">
        <f t="shared" si="36"/>
        <v>20715</v>
      </c>
      <c r="N265" s="35">
        <f t="shared" si="36"/>
        <v>22215</v>
      </c>
      <c r="O265" s="76">
        <f t="shared" si="35"/>
        <v>1500</v>
      </c>
      <c r="P265" s="61"/>
    </row>
    <row r="266" spans="1:16" ht="15">
      <c r="A266" s="17" t="s">
        <v>110</v>
      </c>
      <c r="B266" s="16" t="s">
        <v>56</v>
      </c>
      <c r="C266" s="16" t="s">
        <v>57</v>
      </c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76">
        <f t="shared" si="35"/>
        <v>0</v>
      </c>
      <c r="P266" s="61"/>
    </row>
    <row r="267" spans="1:16" ht="15">
      <c r="A267" s="17" t="s">
        <v>110</v>
      </c>
      <c r="B267" s="37" t="s">
        <v>39</v>
      </c>
      <c r="C267" s="37" t="s">
        <v>40</v>
      </c>
      <c r="D267" s="12">
        <v>3354</v>
      </c>
      <c r="E267" s="12">
        <v>3356</v>
      </c>
      <c r="F267" s="12">
        <v>4200</v>
      </c>
      <c r="G267" s="12">
        <v>3619.77</v>
      </c>
      <c r="H267" s="12">
        <v>5050</v>
      </c>
      <c r="I267" s="12">
        <v>4839</v>
      </c>
      <c r="J267" s="12">
        <v>5850</v>
      </c>
      <c r="K267" s="12">
        <v>10250</v>
      </c>
      <c r="L267" s="12">
        <v>8345</v>
      </c>
      <c r="M267" s="12">
        <v>8175</v>
      </c>
      <c r="N267" s="12">
        <v>8175</v>
      </c>
      <c r="O267" s="76">
        <f t="shared" si="35"/>
        <v>0</v>
      </c>
      <c r="P267" s="61"/>
    </row>
    <row r="268" spans="1:16" ht="15">
      <c r="A268" s="17" t="s">
        <v>110</v>
      </c>
      <c r="B268" s="37" t="s">
        <v>41</v>
      </c>
      <c r="C268" s="37" t="s">
        <v>237</v>
      </c>
      <c r="D268" s="12">
        <v>1235</v>
      </c>
      <c r="E268" s="12">
        <v>1135</v>
      </c>
      <c r="F268" s="12">
        <v>1420</v>
      </c>
      <c r="G268" s="12">
        <v>1223</v>
      </c>
      <c r="H268" s="12">
        <v>1710</v>
      </c>
      <c r="I268" s="12">
        <v>1635</v>
      </c>
      <c r="J268" s="12">
        <v>1980</v>
      </c>
      <c r="K268" s="12">
        <v>3663</v>
      </c>
      <c r="L268" s="12">
        <v>3173</v>
      </c>
      <c r="M268" s="12">
        <v>2765</v>
      </c>
      <c r="N268" s="12">
        <v>2765</v>
      </c>
      <c r="O268" s="76">
        <f t="shared" si="35"/>
        <v>0</v>
      </c>
      <c r="P268" s="61"/>
    </row>
    <row r="269" spans="1:16" ht="15">
      <c r="A269" s="17" t="s">
        <v>110</v>
      </c>
      <c r="B269" s="16" t="s">
        <v>42</v>
      </c>
      <c r="C269" s="16" t="s">
        <v>43</v>
      </c>
      <c r="D269" s="12">
        <v>130</v>
      </c>
      <c r="E269" s="12">
        <v>198</v>
      </c>
      <c r="F269" s="12">
        <v>120</v>
      </c>
      <c r="G269" s="12">
        <v>180</v>
      </c>
      <c r="H269" s="12">
        <v>260</v>
      </c>
      <c r="I269" s="12">
        <v>240</v>
      </c>
      <c r="J269" s="12">
        <v>610</v>
      </c>
      <c r="K269" s="12">
        <v>610</v>
      </c>
      <c r="L269" s="12">
        <v>644</v>
      </c>
      <c r="M269" s="12">
        <v>2250</v>
      </c>
      <c r="N269" s="12">
        <v>2250</v>
      </c>
      <c r="O269" s="76">
        <f t="shared" si="35"/>
        <v>0</v>
      </c>
      <c r="P269" s="61"/>
    </row>
    <row r="270" spans="1:16" ht="15">
      <c r="A270" s="17" t="s">
        <v>163</v>
      </c>
      <c r="B270" s="14">
        <v>4500</v>
      </c>
      <c r="C270" s="16" t="s">
        <v>81</v>
      </c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76">
        <f t="shared" si="35"/>
        <v>0</v>
      </c>
      <c r="P270" s="61"/>
    </row>
    <row r="271" spans="1:16" ht="15">
      <c r="A271" s="17" t="s">
        <v>110</v>
      </c>
      <c r="B271" s="16" t="s">
        <v>44</v>
      </c>
      <c r="C271" s="16" t="s">
        <v>45</v>
      </c>
      <c r="D271" s="12"/>
      <c r="E271" s="12">
        <v>10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76">
        <f t="shared" si="35"/>
        <v>0</v>
      </c>
      <c r="P271" s="61"/>
    </row>
    <row r="272" spans="1:16" ht="15">
      <c r="A272" s="17" t="s">
        <v>110</v>
      </c>
      <c r="B272" s="16" t="s">
        <v>46</v>
      </c>
      <c r="C272" s="16" t="s">
        <v>47</v>
      </c>
      <c r="D272" s="12">
        <v>180</v>
      </c>
      <c r="E272" s="12"/>
      <c r="F272" s="12">
        <v>0</v>
      </c>
      <c r="G272" s="12"/>
      <c r="H272" s="12">
        <v>150</v>
      </c>
      <c r="I272" s="12"/>
      <c r="J272" s="12">
        <v>150</v>
      </c>
      <c r="K272" s="12">
        <v>107</v>
      </c>
      <c r="L272" s="12">
        <v>80</v>
      </c>
      <c r="M272" s="12">
        <v>400</v>
      </c>
      <c r="N272" s="12">
        <v>400</v>
      </c>
      <c r="O272" s="76">
        <f t="shared" si="35"/>
        <v>0</v>
      </c>
      <c r="P272" s="61"/>
    </row>
    <row r="273" spans="1:16" ht="15">
      <c r="A273" s="17" t="s">
        <v>110</v>
      </c>
      <c r="B273" s="16" t="s">
        <v>63</v>
      </c>
      <c r="C273" s="16" t="s">
        <v>64</v>
      </c>
      <c r="D273" s="12">
        <v>2087</v>
      </c>
      <c r="E273" s="12">
        <v>1999</v>
      </c>
      <c r="F273" s="12">
        <v>2465</v>
      </c>
      <c r="G273" s="12">
        <v>2116</v>
      </c>
      <c r="H273" s="12">
        <v>2510</v>
      </c>
      <c r="I273" s="12">
        <v>2340</v>
      </c>
      <c r="J273" s="12">
        <v>2575</v>
      </c>
      <c r="K273" s="12">
        <v>2575</v>
      </c>
      <c r="L273" s="12">
        <v>2590</v>
      </c>
      <c r="M273" s="12">
        <v>2575</v>
      </c>
      <c r="N273" s="12">
        <v>2575</v>
      </c>
      <c r="O273" s="76">
        <f t="shared" si="35"/>
        <v>0</v>
      </c>
      <c r="P273" s="61"/>
    </row>
    <row r="274" spans="1:16" ht="15">
      <c r="A274" s="17" t="s">
        <v>163</v>
      </c>
      <c r="B274" s="16" t="s">
        <v>78</v>
      </c>
      <c r="C274" s="16" t="s">
        <v>79</v>
      </c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76">
        <f t="shared" si="35"/>
        <v>0</v>
      </c>
      <c r="P274" s="61"/>
    </row>
    <row r="275" spans="1:16" ht="15">
      <c r="A275" s="17" t="s">
        <v>110</v>
      </c>
      <c r="B275" s="16" t="s">
        <v>48</v>
      </c>
      <c r="C275" s="16" t="s">
        <v>235</v>
      </c>
      <c r="D275" s="12"/>
      <c r="E275" s="12"/>
      <c r="F275" s="12"/>
      <c r="G275" s="12"/>
      <c r="H275" s="12"/>
      <c r="I275" s="12"/>
      <c r="J275" s="12"/>
      <c r="K275" s="12">
        <v>43</v>
      </c>
      <c r="L275" s="12">
        <v>147</v>
      </c>
      <c r="M275" s="12">
        <v>200</v>
      </c>
      <c r="N275" s="12">
        <v>200</v>
      </c>
      <c r="O275" s="76">
        <f t="shared" si="35"/>
        <v>0</v>
      </c>
      <c r="P275" s="61"/>
    </row>
    <row r="276" spans="1:16" ht="15">
      <c r="A276" s="17" t="s">
        <v>110</v>
      </c>
      <c r="B276" s="16" t="s">
        <v>49</v>
      </c>
      <c r="C276" s="16" t="s">
        <v>50</v>
      </c>
      <c r="D276" s="12">
        <v>331</v>
      </c>
      <c r="E276" s="12">
        <v>315</v>
      </c>
      <c r="F276" s="12">
        <v>490</v>
      </c>
      <c r="G276" s="12">
        <v>490</v>
      </c>
      <c r="H276" s="12">
        <v>3000</v>
      </c>
      <c r="I276" s="12">
        <v>2896</v>
      </c>
      <c r="J276" s="12">
        <v>300</v>
      </c>
      <c r="K276" s="12">
        <v>300</v>
      </c>
      <c r="L276" s="12">
        <v>412</v>
      </c>
      <c r="M276" s="12">
        <v>400</v>
      </c>
      <c r="N276" s="12">
        <v>1900</v>
      </c>
      <c r="O276" s="76">
        <f t="shared" si="35"/>
        <v>1500</v>
      </c>
      <c r="P276" s="61"/>
    </row>
    <row r="277" spans="1:16" ht="15">
      <c r="A277" s="17" t="s">
        <v>110</v>
      </c>
      <c r="B277" s="16" t="s">
        <v>51</v>
      </c>
      <c r="C277" s="16" t="s">
        <v>236</v>
      </c>
      <c r="D277" s="12"/>
      <c r="E277" s="12">
        <v>70</v>
      </c>
      <c r="F277" s="12">
        <v>0</v>
      </c>
      <c r="G277" s="12"/>
      <c r="H277" s="12">
        <v>30</v>
      </c>
      <c r="I277" s="12"/>
      <c r="J277" s="12">
        <v>20100</v>
      </c>
      <c r="K277" s="12">
        <v>28620</v>
      </c>
      <c r="L277" s="12">
        <v>28619</v>
      </c>
      <c r="M277" s="12">
        <v>500</v>
      </c>
      <c r="N277" s="12">
        <v>500</v>
      </c>
      <c r="O277" s="76">
        <f t="shared" si="35"/>
        <v>0</v>
      </c>
      <c r="P277" s="61"/>
    </row>
    <row r="278" spans="1:16" ht="15">
      <c r="A278" s="17" t="s">
        <v>163</v>
      </c>
      <c r="B278" s="36">
        <v>5522</v>
      </c>
      <c r="C278" s="16" t="s">
        <v>384</v>
      </c>
      <c r="D278" s="12"/>
      <c r="E278" s="12"/>
      <c r="F278" s="12"/>
      <c r="G278" s="12"/>
      <c r="H278" s="12">
        <v>90</v>
      </c>
      <c r="I278" s="12">
        <v>90</v>
      </c>
      <c r="J278" s="12">
        <v>90</v>
      </c>
      <c r="K278" s="12">
        <v>90</v>
      </c>
      <c r="L278" s="12"/>
      <c r="M278" s="12">
        <v>700</v>
      </c>
      <c r="N278" s="12">
        <v>700</v>
      </c>
      <c r="O278" s="76">
        <f t="shared" si="35"/>
        <v>0</v>
      </c>
      <c r="P278" s="61"/>
    </row>
    <row r="279" spans="1:16" ht="15">
      <c r="A279" s="17" t="s">
        <v>110</v>
      </c>
      <c r="B279" s="16" t="s">
        <v>108</v>
      </c>
      <c r="C279" s="16" t="s">
        <v>109</v>
      </c>
      <c r="D279" s="12">
        <v>245</v>
      </c>
      <c r="E279" s="12">
        <v>320</v>
      </c>
      <c r="F279" s="12">
        <v>0</v>
      </c>
      <c r="G279" s="12"/>
      <c r="H279" s="12">
        <v>230</v>
      </c>
      <c r="I279" s="12">
        <v>28</v>
      </c>
      <c r="J279" s="12">
        <v>230</v>
      </c>
      <c r="K279" s="12">
        <v>451</v>
      </c>
      <c r="L279" s="12">
        <v>200</v>
      </c>
      <c r="M279" s="12">
        <v>600</v>
      </c>
      <c r="N279" s="12">
        <v>600</v>
      </c>
      <c r="O279" s="76">
        <f t="shared" si="35"/>
        <v>0</v>
      </c>
      <c r="P279" s="61"/>
    </row>
    <row r="280" spans="1:16" ht="15">
      <c r="A280" s="17" t="s">
        <v>110</v>
      </c>
      <c r="B280" s="16" t="s">
        <v>52</v>
      </c>
      <c r="C280" s="16" t="s">
        <v>53</v>
      </c>
      <c r="D280" s="12"/>
      <c r="E280" s="12"/>
      <c r="F280" s="12">
        <v>350</v>
      </c>
      <c r="G280" s="12">
        <v>353</v>
      </c>
      <c r="H280" s="12">
        <v>2425</v>
      </c>
      <c r="I280" s="12">
        <v>464</v>
      </c>
      <c r="J280" s="12">
        <v>1150</v>
      </c>
      <c r="K280" s="12">
        <v>1150</v>
      </c>
      <c r="L280" s="12">
        <v>339</v>
      </c>
      <c r="M280" s="12">
        <v>2150</v>
      </c>
      <c r="N280" s="12">
        <v>2150</v>
      </c>
      <c r="O280" s="76">
        <f t="shared" si="35"/>
        <v>0</v>
      </c>
      <c r="P280" s="61"/>
    </row>
    <row r="281" spans="1:16" ht="15">
      <c r="A281" s="33" t="s">
        <v>268</v>
      </c>
      <c r="B281" s="9"/>
      <c r="C281" s="34" t="s">
        <v>269</v>
      </c>
      <c r="D281" s="35">
        <f aca="true" t="shared" si="37" ref="D281:N281">SUM(D282:D294)</f>
        <v>46974</v>
      </c>
      <c r="E281" s="35">
        <f t="shared" si="37"/>
        <v>52520</v>
      </c>
      <c r="F281" s="35">
        <f t="shared" si="37"/>
        <v>44540</v>
      </c>
      <c r="G281" s="35">
        <f t="shared" si="37"/>
        <v>28163.78</v>
      </c>
      <c r="H281" s="35">
        <f t="shared" si="37"/>
        <v>47726</v>
      </c>
      <c r="I281" s="35">
        <f t="shared" si="37"/>
        <v>43644</v>
      </c>
      <c r="J281" s="35">
        <f t="shared" si="37"/>
        <v>29770</v>
      </c>
      <c r="K281" s="35">
        <f t="shared" si="37"/>
        <v>29770</v>
      </c>
      <c r="L281" s="35">
        <f t="shared" si="37"/>
        <v>28854</v>
      </c>
      <c r="M281" s="35">
        <f t="shared" si="37"/>
        <v>31035</v>
      </c>
      <c r="N281" s="35">
        <f t="shared" si="37"/>
        <v>34835</v>
      </c>
      <c r="O281" s="76">
        <f t="shared" si="35"/>
        <v>3800</v>
      </c>
      <c r="P281" s="61"/>
    </row>
    <row r="282" spans="1:16" ht="15">
      <c r="A282" s="17" t="s">
        <v>268</v>
      </c>
      <c r="B282" s="14">
        <v>1551</v>
      </c>
      <c r="C282" s="16" t="s">
        <v>57</v>
      </c>
      <c r="D282" s="12"/>
      <c r="E282" s="12"/>
      <c r="F282" s="12"/>
      <c r="G282" s="12"/>
      <c r="H282" s="12">
        <v>16956</v>
      </c>
      <c r="I282" s="12">
        <v>16956</v>
      </c>
      <c r="J282" s="12"/>
      <c r="K282" s="12"/>
      <c r="L282" s="12"/>
      <c r="M282" s="12"/>
      <c r="N282" s="12"/>
      <c r="O282" s="76">
        <f t="shared" si="35"/>
        <v>0</v>
      </c>
      <c r="P282" s="61"/>
    </row>
    <row r="283" spans="1:16" ht="15">
      <c r="A283" s="17" t="s">
        <v>268</v>
      </c>
      <c r="B283" s="45">
        <v>4521</v>
      </c>
      <c r="C283" s="16" t="s">
        <v>270</v>
      </c>
      <c r="D283" s="12">
        <v>28600</v>
      </c>
      <c r="E283" s="12">
        <v>23580</v>
      </c>
      <c r="F283" s="12">
        <v>18240</v>
      </c>
      <c r="G283" s="12">
        <v>18240</v>
      </c>
      <c r="H283" s="12">
        <v>19740</v>
      </c>
      <c r="I283" s="12">
        <v>19001</v>
      </c>
      <c r="J283" s="12">
        <v>19740</v>
      </c>
      <c r="K283" s="12">
        <v>19740</v>
      </c>
      <c r="L283" s="12">
        <v>19740</v>
      </c>
      <c r="M283" s="12">
        <v>21005</v>
      </c>
      <c r="N283" s="12">
        <v>21005</v>
      </c>
      <c r="O283" s="76">
        <f t="shared" si="35"/>
        <v>0</v>
      </c>
      <c r="P283" s="61"/>
    </row>
    <row r="284" spans="1:16" ht="15">
      <c r="A284" s="17" t="s">
        <v>268</v>
      </c>
      <c r="B284" s="37" t="s">
        <v>39</v>
      </c>
      <c r="C284" s="37" t="s">
        <v>40</v>
      </c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76">
        <f t="shared" si="35"/>
        <v>0</v>
      </c>
      <c r="P284" s="61"/>
    </row>
    <row r="285" spans="1:16" ht="15">
      <c r="A285" s="17" t="s">
        <v>268</v>
      </c>
      <c r="B285" s="37" t="s">
        <v>41</v>
      </c>
      <c r="C285" s="37" t="s">
        <v>237</v>
      </c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76">
        <f t="shared" si="35"/>
        <v>0</v>
      </c>
      <c r="P285" s="61"/>
    </row>
    <row r="286" spans="1:16" ht="15">
      <c r="A286" s="17" t="s">
        <v>268</v>
      </c>
      <c r="B286" s="16" t="s">
        <v>42</v>
      </c>
      <c r="C286" s="16" t="s">
        <v>43</v>
      </c>
      <c r="D286" s="12">
        <v>700</v>
      </c>
      <c r="E286" s="12">
        <v>529</v>
      </c>
      <c r="F286" s="12">
        <v>700</v>
      </c>
      <c r="G286" s="12">
        <v>148.14</v>
      </c>
      <c r="H286" s="12">
        <v>200</v>
      </c>
      <c r="I286" s="12">
        <v>106</v>
      </c>
      <c r="J286" s="12">
        <v>200</v>
      </c>
      <c r="K286" s="12">
        <v>200</v>
      </c>
      <c r="L286" s="12">
        <v>109</v>
      </c>
      <c r="M286" s="12">
        <v>200</v>
      </c>
      <c r="N286" s="12">
        <v>200</v>
      </c>
      <c r="O286" s="76">
        <f t="shared" si="35"/>
        <v>0</v>
      </c>
      <c r="P286" s="61"/>
    </row>
    <row r="287" spans="1:16" ht="15">
      <c r="A287" s="17" t="s">
        <v>268</v>
      </c>
      <c r="B287" s="36">
        <v>5504</v>
      </c>
      <c r="C287" s="16" t="s">
        <v>47</v>
      </c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76">
        <f t="shared" si="35"/>
        <v>0</v>
      </c>
      <c r="P287" s="61"/>
    </row>
    <row r="288" spans="1:16" ht="15">
      <c r="A288" s="17" t="s">
        <v>268</v>
      </c>
      <c r="B288" s="16" t="s">
        <v>63</v>
      </c>
      <c r="C288" s="16" t="s">
        <v>64</v>
      </c>
      <c r="D288" s="12">
        <v>7300</v>
      </c>
      <c r="E288" s="12">
        <v>15450</v>
      </c>
      <c r="F288" s="12">
        <v>9590</v>
      </c>
      <c r="G288" s="12">
        <v>8788.28</v>
      </c>
      <c r="H288" s="12">
        <v>9800</v>
      </c>
      <c r="I288" s="12">
        <v>6635</v>
      </c>
      <c r="J288" s="12">
        <v>9000</v>
      </c>
      <c r="K288" s="12">
        <v>9000</v>
      </c>
      <c r="L288" s="12">
        <v>8112</v>
      </c>
      <c r="M288" s="12">
        <v>9000</v>
      </c>
      <c r="N288" s="12">
        <v>12800</v>
      </c>
      <c r="O288" s="76">
        <f t="shared" si="35"/>
        <v>3800</v>
      </c>
      <c r="P288" s="61"/>
    </row>
    <row r="289" spans="1:16" ht="15">
      <c r="A289" s="17" t="s">
        <v>268</v>
      </c>
      <c r="B289" s="16" t="s">
        <v>78</v>
      </c>
      <c r="C289" s="16" t="s">
        <v>79</v>
      </c>
      <c r="D289" s="12">
        <v>10054</v>
      </c>
      <c r="E289" s="12">
        <v>12403</v>
      </c>
      <c r="F289" s="12">
        <v>15000</v>
      </c>
      <c r="G289" s="12">
        <v>39.36</v>
      </c>
      <c r="H289" s="12"/>
      <c r="I289" s="12"/>
      <c r="J289" s="12"/>
      <c r="K289" s="12"/>
      <c r="L289" s="12"/>
      <c r="M289" s="12"/>
      <c r="N289" s="12"/>
      <c r="O289" s="76">
        <f t="shared" si="35"/>
        <v>0</v>
      </c>
      <c r="P289" s="61"/>
    </row>
    <row r="290" spans="1:16" ht="15">
      <c r="A290" s="17" t="s">
        <v>268</v>
      </c>
      <c r="B290" s="16" t="s">
        <v>48</v>
      </c>
      <c r="C290" s="16" t="s">
        <v>235</v>
      </c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76">
        <f t="shared" si="35"/>
        <v>0</v>
      </c>
      <c r="P290" s="61"/>
    </row>
    <row r="291" spans="1:16" ht="15">
      <c r="A291" s="17" t="s">
        <v>268</v>
      </c>
      <c r="B291" s="16" t="s">
        <v>49</v>
      </c>
      <c r="C291" s="16" t="s">
        <v>50</v>
      </c>
      <c r="D291" s="12">
        <v>320</v>
      </c>
      <c r="E291" s="12">
        <v>558</v>
      </c>
      <c r="F291" s="12">
        <v>1010</v>
      </c>
      <c r="G291" s="12">
        <v>948</v>
      </c>
      <c r="H291" s="12">
        <v>1030</v>
      </c>
      <c r="I291" s="12">
        <v>946</v>
      </c>
      <c r="J291" s="12">
        <v>830</v>
      </c>
      <c r="K291" s="12">
        <v>830</v>
      </c>
      <c r="L291" s="12">
        <v>893</v>
      </c>
      <c r="M291" s="12">
        <v>830</v>
      </c>
      <c r="N291" s="12">
        <v>830</v>
      </c>
      <c r="O291" s="76">
        <f t="shared" si="35"/>
        <v>0</v>
      </c>
      <c r="P291" s="61"/>
    </row>
    <row r="292" spans="1:16" ht="15">
      <c r="A292" s="17" t="s">
        <v>268</v>
      </c>
      <c r="B292" s="16" t="s">
        <v>51</v>
      </c>
      <c r="C292" s="16" t="s">
        <v>236</v>
      </c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76">
        <f t="shared" si="35"/>
        <v>0</v>
      </c>
      <c r="P292" s="61"/>
    </row>
    <row r="293" spans="1:16" ht="15">
      <c r="A293" s="17" t="s">
        <v>268</v>
      </c>
      <c r="B293" s="36">
        <v>5522</v>
      </c>
      <c r="C293" s="16" t="s">
        <v>183</v>
      </c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76">
        <f t="shared" si="35"/>
        <v>0</v>
      </c>
      <c r="P293" s="61"/>
    </row>
    <row r="294" spans="1:16" ht="15">
      <c r="A294" s="17" t="s">
        <v>268</v>
      </c>
      <c r="B294" s="16" t="s">
        <v>52</v>
      </c>
      <c r="C294" s="16" t="s">
        <v>103</v>
      </c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76">
        <f t="shared" si="35"/>
        <v>0</v>
      </c>
      <c r="P294" s="61"/>
    </row>
    <row r="295" spans="1:16" ht="15">
      <c r="A295" s="33" t="s">
        <v>268</v>
      </c>
      <c r="B295" s="16"/>
      <c r="C295" s="34" t="s">
        <v>271</v>
      </c>
      <c r="D295" s="35">
        <f aca="true" t="shared" si="38" ref="D295:N295">SUM(D296:D309)</f>
        <v>201768</v>
      </c>
      <c r="E295" s="35">
        <f t="shared" si="38"/>
        <v>30541</v>
      </c>
      <c r="F295" s="35">
        <f t="shared" si="38"/>
        <v>285276</v>
      </c>
      <c r="G295" s="35">
        <f t="shared" si="38"/>
        <v>226924</v>
      </c>
      <c r="H295" s="35">
        <f t="shared" si="38"/>
        <v>110436</v>
      </c>
      <c r="I295" s="35">
        <f t="shared" si="38"/>
        <v>103934</v>
      </c>
      <c r="J295" s="35">
        <f t="shared" si="38"/>
        <v>38465</v>
      </c>
      <c r="K295" s="35">
        <f t="shared" si="38"/>
        <v>38465</v>
      </c>
      <c r="L295" s="35">
        <f t="shared" si="38"/>
        <v>36564</v>
      </c>
      <c r="M295" s="35">
        <f t="shared" si="38"/>
        <v>38715</v>
      </c>
      <c r="N295" s="35">
        <f t="shared" si="38"/>
        <v>38715</v>
      </c>
      <c r="O295" s="76">
        <f t="shared" si="35"/>
        <v>0</v>
      </c>
      <c r="P295" s="61"/>
    </row>
    <row r="296" spans="1:16" ht="15">
      <c r="A296" s="17" t="s">
        <v>268</v>
      </c>
      <c r="B296" s="14">
        <v>1551</v>
      </c>
      <c r="C296" s="16" t="s">
        <v>57</v>
      </c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76">
        <f t="shared" si="35"/>
        <v>0</v>
      </c>
      <c r="P296" s="61"/>
    </row>
    <row r="297" spans="1:16" ht="15">
      <c r="A297" s="17" t="s">
        <v>268</v>
      </c>
      <c r="B297" s="14">
        <v>4502</v>
      </c>
      <c r="C297" s="16" t="s">
        <v>178</v>
      </c>
      <c r="D297" s="12">
        <v>170000</v>
      </c>
      <c r="E297" s="12"/>
      <c r="F297" s="12">
        <v>254686</v>
      </c>
      <c r="G297" s="12">
        <v>197400</v>
      </c>
      <c r="H297" s="12">
        <v>92286</v>
      </c>
      <c r="I297" s="12">
        <v>87090</v>
      </c>
      <c r="J297" s="12"/>
      <c r="K297" s="12"/>
      <c r="L297" s="12"/>
      <c r="M297" s="12"/>
      <c r="N297" s="12"/>
      <c r="O297" s="76">
        <f t="shared" si="35"/>
        <v>0</v>
      </c>
      <c r="P297" s="61"/>
    </row>
    <row r="298" spans="1:16" ht="15">
      <c r="A298" s="17" t="s">
        <v>268</v>
      </c>
      <c r="B298" s="45">
        <v>4521</v>
      </c>
      <c r="C298" s="16" t="s">
        <v>270</v>
      </c>
      <c r="D298" s="12"/>
      <c r="E298" s="12"/>
      <c r="F298" s="12">
        <v>434</v>
      </c>
      <c r="G298" s="12">
        <v>434</v>
      </c>
      <c r="H298" s="12">
        <v>12000</v>
      </c>
      <c r="I298" s="12">
        <v>12000</v>
      </c>
      <c r="J298" s="12">
        <v>32315</v>
      </c>
      <c r="K298" s="12">
        <v>32315</v>
      </c>
      <c r="L298" s="12">
        <v>32315</v>
      </c>
      <c r="M298" s="12">
        <v>32565</v>
      </c>
      <c r="N298" s="12">
        <v>32565</v>
      </c>
      <c r="O298" s="76">
        <f t="shared" si="35"/>
        <v>0</v>
      </c>
      <c r="P298" s="61"/>
    </row>
    <row r="299" spans="1:16" ht="15">
      <c r="A299" s="17" t="s">
        <v>268</v>
      </c>
      <c r="B299" s="37" t="s">
        <v>39</v>
      </c>
      <c r="C299" s="37" t="s">
        <v>40</v>
      </c>
      <c r="D299" s="12">
        <v>18160</v>
      </c>
      <c r="E299" s="12">
        <v>16846</v>
      </c>
      <c r="F299" s="12">
        <v>14865</v>
      </c>
      <c r="G299" s="12">
        <v>14176</v>
      </c>
      <c r="H299" s="12"/>
      <c r="I299" s="12"/>
      <c r="J299" s="12"/>
      <c r="K299" s="12"/>
      <c r="L299" s="12"/>
      <c r="M299" s="12"/>
      <c r="N299" s="12"/>
      <c r="O299" s="76">
        <f t="shared" si="35"/>
        <v>0</v>
      </c>
      <c r="P299" s="61"/>
    </row>
    <row r="300" spans="1:16" ht="15">
      <c r="A300" s="17" t="s">
        <v>268</v>
      </c>
      <c r="B300" s="37" t="s">
        <v>41</v>
      </c>
      <c r="C300" s="37" t="s">
        <v>237</v>
      </c>
      <c r="D300" s="12">
        <v>6174</v>
      </c>
      <c r="E300" s="12">
        <v>5668</v>
      </c>
      <c r="F300" s="12">
        <v>5094</v>
      </c>
      <c r="G300" s="12">
        <v>4758</v>
      </c>
      <c r="H300" s="12"/>
      <c r="I300" s="12"/>
      <c r="J300" s="12"/>
      <c r="K300" s="12"/>
      <c r="L300" s="12"/>
      <c r="M300" s="12"/>
      <c r="N300" s="12"/>
      <c r="O300" s="76">
        <f t="shared" si="35"/>
        <v>0</v>
      </c>
      <c r="P300" s="61"/>
    </row>
    <row r="301" spans="1:16" ht="15">
      <c r="A301" s="17" t="s">
        <v>268</v>
      </c>
      <c r="B301" s="16" t="s">
        <v>42</v>
      </c>
      <c r="C301" s="16" t="s">
        <v>43</v>
      </c>
      <c r="D301" s="12">
        <v>40</v>
      </c>
      <c r="E301" s="12">
        <v>2</v>
      </c>
      <c r="F301" s="12">
        <v>10</v>
      </c>
      <c r="G301" s="12">
        <v>10</v>
      </c>
      <c r="H301" s="12">
        <v>292</v>
      </c>
      <c r="I301" s="12">
        <v>204</v>
      </c>
      <c r="J301" s="12"/>
      <c r="K301" s="12"/>
      <c r="L301" s="12"/>
      <c r="M301" s="12"/>
      <c r="N301" s="12"/>
      <c r="O301" s="76">
        <f t="shared" si="35"/>
        <v>0</v>
      </c>
      <c r="P301" s="61"/>
    </row>
    <row r="302" spans="1:16" ht="15">
      <c r="A302" s="17" t="s">
        <v>268</v>
      </c>
      <c r="B302" s="36">
        <v>5504</v>
      </c>
      <c r="C302" s="16" t="s">
        <v>47</v>
      </c>
      <c r="D302" s="12">
        <v>80</v>
      </c>
      <c r="E302" s="12">
        <v>35</v>
      </c>
      <c r="F302" s="12">
        <v>80</v>
      </c>
      <c r="G302" s="12">
        <v>80</v>
      </c>
      <c r="H302" s="12"/>
      <c r="I302" s="12"/>
      <c r="J302" s="12"/>
      <c r="K302" s="12"/>
      <c r="L302" s="12"/>
      <c r="M302" s="12"/>
      <c r="N302" s="12"/>
      <c r="O302" s="76">
        <f t="shared" si="35"/>
        <v>0</v>
      </c>
      <c r="P302" s="61"/>
    </row>
    <row r="303" spans="1:16" ht="15">
      <c r="A303" s="17" t="s">
        <v>268</v>
      </c>
      <c r="B303" s="16" t="s">
        <v>63</v>
      </c>
      <c r="C303" s="16" t="s">
        <v>64</v>
      </c>
      <c r="D303" s="12">
        <v>5293</v>
      </c>
      <c r="E303" s="12">
        <v>6012</v>
      </c>
      <c r="F303" s="12">
        <v>8236</v>
      </c>
      <c r="G303" s="12">
        <v>8196</v>
      </c>
      <c r="H303" s="12">
        <v>5460</v>
      </c>
      <c r="I303" s="12">
        <v>4242</v>
      </c>
      <c r="J303" s="12">
        <v>6150</v>
      </c>
      <c r="K303" s="12">
        <v>5890</v>
      </c>
      <c r="L303" s="12">
        <v>3989</v>
      </c>
      <c r="M303" s="12">
        <v>6150</v>
      </c>
      <c r="N303" s="12">
        <v>6150</v>
      </c>
      <c r="O303" s="76">
        <f t="shared" si="35"/>
        <v>0</v>
      </c>
      <c r="P303" s="61"/>
    </row>
    <row r="304" spans="1:16" ht="15">
      <c r="A304" s="17" t="s">
        <v>268</v>
      </c>
      <c r="B304" s="16" t="s">
        <v>78</v>
      </c>
      <c r="C304" s="16" t="s">
        <v>79</v>
      </c>
      <c r="D304" s="12"/>
      <c r="E304" s="12">
        <v>600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76">
        <f t="shared" si="35"/>
        <v>0</v>
      </c>
      <c r="P304" s="61"/>
    </row>
    <row r="305" spans="1:16" ht="15">
      <c r="A305" s="17" t="s">
        <v>268</v>
      </c>
      <c r="B305" s="16" t="s">
        <v>48</v>
      </c>
      <c r="C305" s="16" t="s">
        <v>235</v>
      </c>
      <c r="D305" s="12"/>
      <c r="E305" s="12">
        <v>279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76">
        <f t="shared" si="35"/>
        <v>0</v>
      </c>
      <c r="P305" s="61"/>
    </row>
    <row r="306" spans="1:16" ht="15">
      <c r="A306" s="17" t="s">
        <v>268</v>
      </c>
      <c r="B306" s="16" t="s">
        <v>49</v>
      </c>
      <c r="C306" s="16" t="s">
        <v>50</v>
      </c>
      <c r="D306" s="12"/>
      <c r="E306" s="12"/>
      <c r="F306" s="12"/>
      <c r="G306" s="12"/>
      <c r="H306" s="12">
        <v>398</v>
      </c>
      <c r="I306" s="12">
        <v>398</v>
      </c>
      <c r="J306" s="12"/>
      <c r="K306" s="12">
        <v>260</v>
      </c>
      <c r="L306" s="12">
        <v>260</v>
      </c>
      <c r="M306" s="12"/>
      <c r="N306" s="12"/>
      <c r="O306" s="76">
        <f t="shared" si="35"/>
        <v>0</v>
      </c>
      <c r="P306" s="61"/>
    </row>
    <row r="307" spans="1:16" ht="15">
      <c r="A307" s="17" t="s">
        <v>268</v>
      </c>
      <c r="B307" s="16" t="s">
        <v>51</v>
      </c>
      <c r="C307" s="16" t="s">
        <v>236</v>
      </c>
      <c r="D307" s="12">
        <v>65</v>
      </c>
      <c r="E307" s="12"/>
      <c r="F307" s="12">
        <v>0</v>
      </c>
      <c r="G307" s="12"/>
      <c r="H307" s="12"/>
      <c r="I307" s="12"/>
      <c r="J307" s="12"/>
      <c r="K307" s="12"/>
      <c r="L307" s="12"/>
      <c r="M307" s="12"/>
      <c r="N307" s="12"/>
      <c r="O307" s="76">
        <f t="shared" si="35"/>
        <v>0</v>
      </c>
      <c r="P307" s="61"/>
    </row>
    <row r="308" spans="1:16" ht="15">
      <c r="A308" s="17" t="s">
        <v>268</v>
      </c>
      <c r="B308" s="36">
        <v>5522</v>
      </c>
      <c r="C308" s="16" t="s">
        <v>183</v>
      </c>
      <c r="D308" s="12">
        <v>96</v>
      </c>
      <c r="E308" s="12">
        <v>20</v>
      </c>
      <c r="F308" s="12">
        <v>0</v>
      </c>
      <c r="G308" s="12"/>
      <c r="H308" s="12"/>
      <c r="I308" s="12"/>
      <c r="J308" s="12"/>
      <c r="K308" s="12"/>
      <c r="L308" s="12"/>
      <c r="M308" s="12"/>
      <c r="N308" s="12"/>
      <c r="O308" s="76">
        <f t="shared" si="35"/>
        <v>0</v>
      </c>
      <c r="P308" s="61"/>
    </row>
    <row r="309" spans="1:16" ht="15">
      <c r="A309" s="17" t="s">
        <v>268</v>
      </c>
      <c r="B309" s="16" t="s">
        <v>52</v>
      </c>
      <c r="C309" s="16" t="s">
        <v>103</v>
      </c>
      <c r="D309" s="12">
        <v>1860</v>
      </c>
      <c r="E309" s="12">
        <v>1079</v>
      </c>
      <c r="F309" s="12">
        <v>1871</v>
      </c>
      <c r="G309" s="12">
        <v>1870</v>
      </c>
      <c r="H309" s="12"/>
      <c r="I309" s="12"/>
      <c r="J309" s="12"/>
      <c r="K309" s="12"/>
      <c r="L309" s="12"/>
      <c r="M309" s="12"/>
      <c r="N309" s="12"/>
      <c r="O309" s="76">
        <f t="shared" si="35"/>
        <v>0</v>
      </c>
      <c r="P309" s="61"/>
    </row>
    <row r="310" spans="1:16" ht="15">
      <c r="A310" s="33" t="s">
        <v>268</v>
      </c>
      <c r="B310" s="9"/>
      <c r="C310" s="34" t="s">
        <v>272</v>
      </c>
      <c r="D310" s="35">
        <f aca="true" t="shared" si="39" ref="D310:N310">SUM(D311:D325)</f>
        <v>48007</v>
      </c>
      <c r="E310" s="35">
        <f t="shared" si="39"/>
        <v>48212</v>
      </c>
      <c r="F310" s="35">
        <f t="shared" si="39"/>
        <v>58630</v>
      </c>
      <c r="G310" s="35">
        <f t="shared" si="39"/>
        <v>57760.5</v>
      </c>
      <c r="H310" s="35">
        <f t="shared" si="39"/>
        <v>67495</v>
      </c>
      <c r="I310" s="35">
        <f t="shared" si="39"/>
        <v>57955</v>
      </c>
      <c r="J310" s="35">
        <f t="shared" si="39"/>
        <v>65140</v>
      </c>
      <c r="K310" s="35">
        <f t="shared" si="39"/>
        <v>65140</v>
      </c>
      <c r="L310" s="35">
        <f t="shared" si="39"/>
        <v>41943</v>
      </c>
      <c r="M310" s="35">
        <f t="shared" si="39"/>
        <v>67915</v>
      </c>
      <c r="N310" s="35">
        <f t="shared" si="39"/>
        <v>72694</v>
      </c>
      <c r="O310" s="76">
        <f t="shared" si="35"/>
        <v>4779</v>
      </c>
      <c r="P310" s="61"/>
    </row>
    <row r="311" spans="1:16" ht="15">
      <c r="A311" s="17" t="s">
        <v>268</v>
      </c>
      <c r="B311" s="14">
        <v>1551</v>
      </c>
      <c r="C311" s="16" t="s">
        <v>57</v>
      </c>
      <c r="D311" s="12"/>
      <c r="E311" s="12"/>
      <c r="F311" s="12"/>
      <c r="G311" s="12"/>
      <c r="H311" s="12">
        <v>7603</v>
      </c>
      <c r="I311" s="12">
        <v>7603</v>
      </c>
      <c r="J311" s="12"/>
      <c r="K311" s="12"/>
      <c r="L311" s="12"/>
      <c r="M311" s="12"/>
      <c r="N311" s="12"/>
      <c r="O311" s="76">
        <f t="shared" si="35"/>
        <v>0</v>
      </c>
      <c r="P311" s="61"/>
    </row>
    <row r="312" spans="1:16" ht="15">
      <c r="A312" s="17" t="s">
        <v>268</v>
      </c>
      <c r="B312" s="45">
        <v>4521</v>
      </c>
      <c r="C312" s="16" t="s">
        <v>270</v>
      </c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76">
        <f t="shared" si="35"/>
        <v>0</v>
      </c>
      <c r="P312" s="61"/>
    </row>
    <row r="313" spans="1:16" ht="15">
      <c r="A313" s="17" t="s">
        <v>268</v>
      </c>
      <c r="B313" s="37" t="s">
        <v>39</v>
      </c>
      <c r="C313" s="37" t="s">
        <v>40</v>
      </c>
      <c r="D313" s="12">
        <v>25798</v>
      </c>
      <c r="E313" s="12">
        <v>23918</v>
      </c>
      <c r="F313" s="12">
        <v>28600</v>
      </c>
      <c r="G313" s="12">
        <v>26767</v>
      </c>
      <c r="H313" s="12">
        <v>29295</v>
      </c>
      <c r="I313" s="12">
        <v>26838</v>
      </c>
      <c r="J313" s="12">
        <v>31955</v>
      </c>
      <c r="K313" s="12">
        <v>31955</v>
      </c>
      <c r="L313" s="12">
        <v>22188</v>
      </c>
      <c r="M313" s="12">
        <v>32850</v>
      </c>
      <c r="N313" s="12">
        <v>32850</v>
      </c>
      <c r="O313" s="76">
        <f t="shared" si="35"/>
        <v>0</v>
      </c>
      <c r="P313" s="61"/>
    </row>
    <row r="314" spans="1:16" ht="15">
      <c r="A314" s="17" t="s">
        <v>268</v>
      </c>
      <c r="B314" s="37" t="s">
        <v>41</v>
      </c>
      <c r="C314" s="37" t="s">
        <v>237</v>
      </c>
      <c r="D314" s="12">
        <v>8720</v>
      </c>
      <c r="E314" s="12">
        <v>8065</v>
      </c>
      <c r="F314" s="12">
        <v>9670</v>
      </c>
      <c r="G314" s="12">
        <v>9012</v>
      </c>
      <c r="H314" s="12">
        <v>9905</v>
      </c>
      <c r="I314" s="12">
        <v>9061</v>
      </c>
      <c r="J314" s="12">
        <v>10800</v>
      </c>
      <c r="K314" s="12">
        <v>10800</v>
      </c>
      <c r="L314" s="12">
        <v>7467</v>
      </c>
      <c r="M314" s="12">
        <v>11105</v>
      </c>
      <c r="N314" s="12">
        <v>11105</v>
      </c>
      <c r="O314" s="76">
        <f t="shared" si="35"/>
        <v>0</v>
      </c>
      <c r="P314" s="61"/>
    </row>
    <row r="315" spans="1:16" ht="15">
      <c r="A315" s="17" t="s">
        <v>268</v>
      </c>
      <c r="B315" s="16" t="s">
        <v>42</v>
      </c>
      <c r="C315" s="16" t="s">
        <v>43</v>
      </c>
      <c r="D315" s="12">
        <v>312</v>
      </c>
      <c r="E315" s="12">
        <v>176</v>
      </c>
      <c r="F315" s="12">
        <v>630</v>
      </c>
      <c r="G315" s="12">
        <v>139</v>
      </c>
      <c r="H315" s="12">
        <v>290</v>
      </c>
      <c r="I315" s="12">
        <v>147</v>
      </c>
      <c r="J315" s="12">
        <v>470</v>
      </c>
      <c r="K315" s="12">
        <v>470</v>
      </c>
      <c r="L315" s="12">
        <v>78</v>
      </c>
      <c r="M315" s="12">
        <v>230</v>
      </c>
      <c r="N315" s="12">
        <v>230</v>
      </c>
      <c r="O315" s="76">
        <f t="shared" si="35"/>
        <v>0</v>
      </c>
      <c r="P315" s="61"/>
    </row>
    <row r="316" spans="1:16" ht="15">
      <c r="A316" s="17" t="s">
        <v>268</v>
      </c>
      <c r="B316" s="16" t="s">
        <v>44</v>
      </c>
      <c r="C316" s="16" t="s">
        <v>45</v>
      </c>
      <c r="D316" s="12"/>
      <c r="E316" s="12"/>
      <c r="F316" s="12"/>
      <c r="G316" s="12"/>
      <c r="H316" s="12">
        <v>50</v>
      </c>
      <c r="I316" s="12"/>
      <c r="J316" s="12">
        <v>50</v>
      </c>
      <c r="K316" s="12">
        <v>50</v>
      </c>
      <c r="L316" s="12"/>
      <c r="M316" s="12">
        <v>30</v>
      </c>
      <c r="N316" s="12">
        <v>30</v>
      </c>
      <c r="O316" s="76">
        <f t="shared" si="35"/>
        <v>0</v>
      </c>
      <c r="P316" s="61"/>
    </row>
    <row r="317" spans="1:16" ht="15">
      <c r="A317" s="17" t="s">
        <v>268</v>
      </c>
      <c r="B317" s="36">
        <v>5504</v>
      </c>
      <c r="C317" s="16" t="s">
        <v>47</v>
      </c>
      <c r="D317" s="12">
        <v>240</v>
      </c>
      <c r="E317" s="12">
        <v>328</v>
      </c>
      <c r="F317" s="12">
        <v>310</v>
      </c>
      <c r="G317" s="12">
        <v>297</v>
      </c>
      <c r="H317" s="12">
        <v>320</v>
      </c>
      <c r="I317" s="12">
        <v>115</v>
      </c>
      <c r="J317" s="12">
        <v>370</v>
      </c>
      <c r="K317" s="12">
        <v>370</v>
      </c>
      <c r="L317" s="12">
        <v>185</v>
      </c>
      <c r="M317" s="12">
        <v>250</v>
      </c>
      <c r="N317" s="12">
        <v>250</v>
      </c>
      <c r="O317" s="76">
        <f t="shared" si="35"/>
        <v>0</v>
      </c>
      <c r="P317" s="61"/>
    </row>
    <row r="318" spans="1:16" ht="15">
      <c r="A318" s="17" t="s">
        <v>268</v>
      </c>
      <c r="B318" s="16" t="s">
        <v>63</v>
      </c>
      <c r="C318" s="16" t="s">
        <v>64</v>
      </c>
      <c r="D318" s="12">
        <v>8184</v>
      </c>
      <c r="E318" s="12">
        <v>12170</v>
      </c>
      <c r="F318" s="12">
        <v>13800</v>
      </c>
      <c r="G318" s="12">
        <v>14908</v>
      </c>
      <c r="H318" s="12">
        <v>12960</v>
      </c>
      <c r="I318" s="12">
        <v>9065</v>
      </c>
      <c r="J318" s="12">
        <v>12960</v>
      </c>
      <c r="K318" s="12">
        <v>12960</v>
      </c>
      <c r="L318" s="12">
        <v>8468</v>
      </c>
      <c r="M318" s="12">
        <v>15800</v>
      </c>
      <c r="N318" s="12">
        <v>19615</v>
      </c>
      <c r="O318" s="76">
        <f t="shared" si="35"/>
        <v>3815</v>
      </c>
      <c r="P318" s="61"/>
    </row>
    <row r="319" spans="1:16" ht="15">
      <c r="A319" s="17" t="s">
        <v>268</v>
      </c>
      <c r="B319" s="16" t="s">
        <v>78</v>
      </c>
      <c r="C319" s="16" t="s">
        <v>79</v>
      </c>
      <c r="D319" s="12"/>
      <c r="E319" s="12">
        <v>78</v>
      </c>
      <c r="F319" s="12"/>
      <c r="G319" s="12"/>
      <c r="H319" s="12">
        <v>650</v>
      </c>
      <c r="I319" s="12">
        <v>650</v>
      </c>
      <c r="J319" s="12">
        <v>0</v>
      </c>
      <c r="K319" s="12">
        <v>0</v>
      </c>
      <c r="L319" s="12"/>
      <c r="M319" s="12">
        <v>0</v>
      </c>
      <c r="N319" s="12">
        <v>0</v>
      </c>
      <c r="O319" s="76">
        <f t="shared" si="35"/>
        <v>0</v>
      </c>
      <c r="P319" s="61"/>
    </row>
    <row r="320" spans="1:16" ht="15">
      <c r="A320" s="17" t="s">
        <v>268</v>
      </c>
      <c r="B320" s="16" t="s">
        <v>48</v>
      </c>
      <c r="C320" s="16" t="s">
        <v>235</v>
      </c>
      <c r="D320" s="12">
        <v>360</v>
      </c>
      <c r="E320" s="12">
        <v>784</v>
      </c>
      <c r="F320" s="12">
        <v>800</v>
      </c>
      <c r="G320" s="12">
        <v>1087.5</v>
      </c>
      <c r="H320" s="12">
        <v>800</v>
      </c>
      <c r="I320" s="12">
        <v>793</v>
      </c>
      <c r="J320" s="12">
        <v>900</v>
      </c>
      <c r="K320" s="12">
        <v>900</v>
      </c>
      <c r="L320" s="12">
        <v>337</v>
      </c>
      <c r="M320" s="12">
        <v>1000</v>
      </c>
      <c r="N320" s="12">
        <v>1000</v>
      </c>
      <c r="O320" s="76">
        <f t="shared" si="35"/>
        <v>0</v>
      </c>
      <c r="P320" s="61"/>
    </row>
    <row r="321" spans="1:16" ht="15">
      <c r="A321" s="17" t="s">
        <v>268</v>
      </c>
      <c r="B321" s="16" t="s">
        <v>49</v>
      </c>
      <c r="C321" s="16" t="s">
        <v>50</v>
      </c>
      <c r="D321" s="12">
        <v>100</v>
      </c>
      <c r="E321" s="12">
        <v>11</v>
      </c>
      <c r="F321" s="12">
        <v>200</v>
      </c>
      <c r="G321" s="12">
        <v>60</v>
      </c>
      <c r="H321" s="12">
        <v>100</v>
      </c>
      <c r="I321" s="12">
        <v>54</v>
      </c>
      <c r="J321" s="12">
        <v>100</v>
      </c>
      <c r="K321" s="12">
        <v>100</v>
      </c>
      <c r="L321" s="12"/>
      <c r="M321" s="12">
        <v>150</v>
      </c>
      <c r="N321" s="12">
        <v>150</v>
      </c>
      <c r="O321" s="76">
        <f t="shared" si="35"/>
        <v>0</v>
      </c>
      <c r="P321" s="61"/>
    </row>
    <row r="322" spans="1:16" ht="15">
      <c r="A322" s="17" t="s">
        <v>268</v>
      </c>
      <c r="B322" s="16" t="s">
        <v>51</v>
      </c>
      <c r="C322" s="16" t="s">
        <v>236</v>
      </c>
      <c r="D322" s="12">
        <v>1000</v>
      </c>
      <c r="E322" s="12">
        <v>614</v>
      </c>
      <c r="F322" s="12">
        <v>1200</v>
      </c>
      <c r="G322" s="12">
        <v>2346</v>
      </c>
      <c r="H322" s="12">
        <v>2020</v>
      </c>
      <c r="I322" s="12">
        <v>2276</v>
      </c>
      <c r="J322" s="12">
        <v>2280</v>
      </c>
      <c r="K322" s="12">
        <v>2280</v>
      </c>
      <c r="L322" s="12">
        <v>1205</v>
      </c>
      <c r="M322" s="12">
        <v>2300</v>
      </c>
      <c r="N322" s="12">
        <v>2300</v>
      </c>
      <c r="O322" s="76">
        <f t="shared" si="35"/>
        <v>0</v>
      </c>
      <c r="P322" s="61"/>
    </row>
    <row r="323" spans="1:16" ht="15">
      <c r="A323" s="17" t="s">
        <v>268</v>
      </c>
      <c r="B323" s="36">
        <v>5522</v>
      </c>
      <c r="C323" s="16" t="s">
        <v>183</v>
      </c>
      <c r="D323" s="12">
        <v>75</v>
      </c>
      <c r="E323" s="12">
        <v>9</v>
      </c>
      <c r="F323" s="12">
        <v>0</v>
      </c>
      <c r="G323" s="12"/>
      <c r="H323" s="12">
        <v>120</v>
      </c>
      <c r="I323" s="12">
        <v>74</v>
      </c>
      <c r="J323" s="12">
        <v>200</v>
      </c>
      <c r="K323" s="12">
        <v>200</v>
      </c>
      <c r="L323" s="12"/>
      <c r="M323" s="12">
        <v>200</v>
      </c>
      <c r="N323" s="12">
        <v>200</v>
      </c>
      <c r="O323" s="76">
        <f t="shared" si="35"/>
        <v>0</v>
      </c>
      <c r="P323" s="61"/>
    </row>
    <row r="324" spans="1:16" ht="15">
      <c r="A324" s="17" t="s">
        <v>268</v>
      </c>
      <c r="B324" s="36">
        <v>5524</v>
      </c>
      <c r="C324" s="16" t="s">
        <v>106</v>
      </c>
      <c r="D324" s="12"/>
      <c r="E324" s="12"/>
      <c r="F324" s="12"/>
      <c r="G324" s="12"/>
      <c r="H324" s="12">
        <v>120</v>
      </c>
      <c r="I324" s="12">
        <v>120</v>
      </c>
      <c r="J324" s="12">
        <v>120</v>
      </c>
      <c r="K324" s="12">
        <v>230</v>
      </c>
      <c r="L324" s="12">
        <v>228</v>
      </c>
      <c r="M324" s="12">
        <v>200</v>
      </c>
      <c r="N324" s="12">
        <v>200</v>
      </c>
      <c r="O324" s="76">
        <f aca="true" t="shared" si="40" ref="O324:O387">N324-M324</f>
        <v>0</v>
      </c>
      <c r="P324" s="61"/>
    </row>
    <row r="325" spans="1:16" ht="15">
      <c r="A325" s="17" t="s">
        <v>268</v>
      </c>
      <c r="B325" s="16" t="s">
        <v>52</v>
      </c>
      <c r="C325" s="16" t="s">
        <v>103</v>
      </c>
      <c r="D325" s="12">
        <v>3218</v>
      </c>
      <c r="E325" s="12">
        <v>2059</v>
      </c>
      <c r="F325" s="12">
        <v>3420</v>
      </c>
      <c r="G325" s="12">
        <v>3144</v>
      </c>
      <c r="H325" s="12">
        <v>3262</v>
      </c>
      <c r="I325" s="12">
        <v>1159</v>
      </c>
      <c r="J325" s="12">
        <v>4935</v>
      </c>
      <c r="K325" s="12">
        <v>4825</v>
      </c>
      <c r="L325" s="12">
        <v>1787</v>
      </c>
      <c r="M325" s="12">
        <v>3800</v>
      </c>
      <c r="N325" s="12">
        <v>4764</v>
      </c>
      <c r="O325" s="76">
        <f t="shared" si="40"/>
        <v>964</v>
      </c>
      <c r="P325" s="61"/>
    </row>
    <row r="326" spans="1:16" ht="15">
      <c r="A326" s="33" t="s">
        <v>268</v>
      </c>
      <c r="B326" s="9"/>
      <c r="C326" s="34" t="s">
        <v>273</v>
      </c>
      <c r="D326" s="35">
        <f aca="true" t="shared" si="41" ref="D326:N326">SUM(D327:D340)</f>
        <v>78659</v>
      </c>
      <c r="E326" s="35">
        <f t="shared" si="41"/>
        <v>63612</v>
      </c>
      <c r="F326" s="35">
        <f t="shared" si="41"/>
        <v>85894</v>
      </c>
      <c r="G326" s="35">
        <f t="shared" si="41"/>
        <v>76602</v>
      </c>
      <c r="H326" s="35">
        <f t="shared" si="41"/>
        <v>88240</v>
      </c>
      <c r="I326" s="35">
        <f t="shared" si="41"/>
        <v>65358</v>
      </c>
      <c r="J326" s="35">
        <f t="shared" si="41"/>
        <v>92061</v>
      </c>
      <c r="K326" s="35">
        <f t="shared" si="41"/>
        <v>92061</v>
      </c>
      <c r="L326" s="35">
        <f t="shared" si="41"/>
        <v>76360</v>
      </c>
      <c r="M326" s="35">
        <f t="shared" si="41"/>
        <v>92805</v>
      </c>
      <c r="N326" s="35">
        <f t="shared" si="41"/>
        <v>92805</v>
      </c>
      <c r="O326" s="76">
        <f t="shared" si="40"/>
        <v>0</v>
      </c>
      <c r="P326" s="61"/>
    </row>
    <row r="327" spans="1:16" ht="15">
      <c r="A327" s="17" t="s">
        <v>268</v>
      </c>
      <c r="B327" s="14">
        <v>1551</v>
      </c>
      <c r="C327" s="16" t="s">
        <v>57</v>
      </c>
      <c r="D327" s="12">
        <v>10000</v>
      </c>
      <c r="E327" s="12">
        <v>10981</v>
      </c>
      <c r="F327" s="12"/>
      <c r="G327" s="12"/>
      <c r="H327" s="12">
        <v>4356</v>
      </c>
      <c r="I327" s="12">
        <v>4356</v>
      </c>
      <c r="J327" s="12"/>
      <c r="K327" s="12"/>
      <c r="L327" s="12"/>
      <c r="M327" s="12"/>
      <c r="N327" s="12"/>
      <c r="O327" s="76">
        <f t="shared" si="40"/>
        <v>0</v>
      </c>
      <c r="P327" s="61"/>
    </row>
    <row r="328" spans="1:16" ht="15">
      <c r="A328" s="17" t="s">
        <v>268</v>
      </c>
      <c r="B328" s="45">
        <v>4521</v>
      </c>
      <c r="C328" s="16" t="s">
        <v>270</v>
      </c>
      <c r="D328" s="12"/>
      <c r="E328" s="12"/>
      <c r="F328" s="12"/>
      <c r="G328" s="12"/>
      <c r="H328" s="12"/>
      <c r="I328" s="12"/>
      <c r="J328" s="12"/>
      <c r="K328" s="12"/>
      <c r="L328" s="12"/>
      <c r="M328" s="60"/>
      <c r="N328" s="60"/>
      <c r="O328" s="76">
        <f t="shared" si="40"/>
        <v>0</v>
      </c>
      <c r="P328" s="61"/>
    </row>
    <row r="329" spans="1:16" ht="15">
      <c r="A329" s="17" t="s">
        <v>268</v>
      </c>
      <c r="B329" s="37" t="s">
        <v>39</v>
      </c>
      <c r="C329" s="37" t="s">
        <v>40</v>
      </c>
      <c r="D329" s="12">
        <v>21360</v>
      </c>
      <c r="E329" s="12">
        <v>18934</v>
      </c>
      <c r="F329" s="12">
        <v>26780</v>
      </c>
      <c r="G329" s="12">
        <v>24335</v>
      </c>
      <c r="H329" s="12">
        <v>29565</v>
      </c>
      <c r="I329" s="12">
        <v>25732</v>
      </c>
      <c r="J329" s="12">
        <v>35500</v>
      </c>
      <c r="K329" s="12">
        <v>35500</v>
      </c>
      <c r="L329" s="12">
        <v>29547</v>
      </c>
      <c r="M329" s="12">
        <v>38470</v>
      </c>
      <c r="N329" s="12">
        <v>38470</v>
      </c>
      <c r="O329" s="76">
        <f t="shared" si="40"/>
        <v>0</v>
      </c>
      <c r="P329" s="61"/>
    </row>
    <row r="330" spans="1:16" ht="15">
      <c r="A330" s="17" t="s">
        <v>268</v>
      </c>
      <c r="B330" s="37" t="s">
        <v>41</v>
      </c>
      <c r="C330" s="37" t="s">
        <v>237</v>
      </c>
      <c r="D330" s="12">
        <v>7220</v>
      </c>
      <c r="E330" s="12">
        <v>6400</v>
      </c>
      <c r="F330" s="12">
        <v>9030</v>
      </c>
      <c r="G330" s="12">
        <v>8192</v>
      </c>
      <c r="H330" s="12">
        <v>9995</v>
      </c>
      <c r="I330" s="12">
        <v>8673</v>
      </c>
      <c r="J330" s="12">
        <v>12000</v>
      </c>
      <c r="K330" s="12">
        <v>12000</v>
      </c>
      <c r="L330" s="12">
        <v>9941</v>
      </c>
      <c r="M330" s="12">
        <v>13005</v>
      </c>
      <c r="N330" s="12">
        <v>13005</v>
      </c>
      <c r="O330" s="76">
        <f t="shared" si="40"/>
        <v>0</v>
      </c>
      <c r="P330" s="61"/>
    </row>
    <row r="331" spans="1:16" ht="15">
      <c r="A331" s="17" t="s">
        <v>268</v>
      </c>
      <c r="B331" s="16" t="s">
        <v>42</v>
      </c>
      <c r="C331" s="16" t="s">
        <v>43</v>
      </c>
      <c r="D331" s="12">
        <v>487</v>
      </c>
      <c r="E331" s="12">
        <v>386</v>
      </c>
      <c r="F331" s="12">
        <v>955</v>
      </c>
      <c r="G331" s="12">
        <v>783</v>
      </c>
      <c r="H331" s="12">
        <v>1230</v>
      </c>
      <c r="I331" s="12">
        <v>949</v>
      </c>
      <c r="J331" s="12">
        <v>1260</v>
      </c>
      <c r="K331" s="12">
        <v>1260</v>
      </c>
      <c r="L331" s="12">
        <v>1446</v>
      </c>
      <c r="M331" s="12">
        <v>1530</v>
      </c>
      <c r="N331" s="12">
        <v>1530</v>
      </c>
      <c r="O331" s="76">
        <f t="shared" si="40"/>
        <v>0</v>
      </c>
      <c r="P331" s="61"/>
    </row>
    <row r="332" spans="1:16" ht="15">
      <c r="A332" s="17" t="s">
        <v>268</v>
      </c>
      <c r="B332" s="36">
        <v>5504</v>
      </c>
      <c r="C332" s="16" t="s">
        <v>47</v>
      </c>
      <c r="D332" s="12">
        <v>305</v>
      </c>
      <c r="E332" s="12">
        <v>37</v>
      </c>
      <c r="F332" s="12">
        <v>350</v>
      </c>
      <c r="G332" s="12">
        <v>250</v>
      </c>
      <c r="H332" s="12">
        <v>350</v>
      </c>
      <c r="I332" s="12"/>
      <c r="J332" s="12">
        <v>350</v>
      </c>
      <c r="K332" s="12">
        <v>350</v>
      </c>
      <c r="L332" s="12">
        <v>50</v>
      </c>
      <c r="M332" s="12">
        <v>400</v>
      </c>
      <c r="N332" s="12">
        <v>400</v>
      </c>
      <c r="O332" s="76">
        <f t="shared" si="40"/>
        <v>0</v>
      </c>
      <c r="P332" s="61"/>
    </row>
    <row r="333" spans="1:16" ht="15">
      <c r="A333" s="17" t="s">
        <v>268</v>
      </c>
      <c r="B333" s="16" t="s">
        <v>63</v>
      </c>
      <c r="C333" s="16" t="s">
        <v>64</v>
      </c>
      <c r="D333" s="12">
        <v>8952</v>
      </c>
      <c r="E333" s="12">
        <v>8802</v>
      </c>
      <c r="F333" s="12">
        <v>21699</v>
      </c>
      <c r="G333" s="12">
        <v>20336</v>
      </c>
      <c r="H333" s="12">
        <v>12680</v>
      </c>
      <c r="I333" s="12">
        <v>7900</v>
      </c>
      <c r="J333" s="12">
        <v>13970</v>
      </c>
      <c r="K333" s="12">
        <v>16570</v>
      </c>
      <c r="L333" s="12">
        <v>15230</v>
      </c>
      <c r="M333" s="12">
        <v>10000</v>
      </c>
      <c r="N333" s="12">
        <v>10000</v>
      </c>
      <c r="O333" s="76">
        <f t="shared" si="40"/>
        <v>0</v>
      </c>
      <c r="P333" s="61"/>
    </row>
    <row r="334" spans="1:16" ht="15">
      <c r="A334" s="17" t="s">
        <v>268</v>
      </c>
      <c r="B334" s="16" t="s">
        <v>78</v>
      </c>
      <c r="C334" s="16" t="s">
        <v>79</v>
      </c>
      <c r="D334" s="12"/>
      <c r="E334" s="12">
        <v>2370</v>
      </c>
      <c r="F334" s="12">
        <v>2000</v>
      </c>
      <c r="G334" s="12"/>
      <c r="H334" s="12">
        <v>2600</v>
      </c>
      <c r="I334" s="12"/>
      <c r="J334" s="12">
        <v>2600</v>
      </c>
      <c r="K334" s="12">
        <v>0</v>
      </c>
      <c r="L334" s="12"/>
      <c r="M334" s="12">
        <v>2000</v>
      </c>
      <c r="N334" s="12">
        <v>2000</v>
      </c>
      <c r="O334" s="76">
        <f t="shared" si="40"/>
        <v>0</v>
      </c>
      <c r="P334" s="61"/>
    </row>
    <row r="335" spans="1:16" ht="15">
      <c r="A335" s="17" t="s">
        <v>268</v>
      </c>
      <c r="B335" s="16" t="s">
        <v>48</v>
      </c>
      <c r="C335" s="16" t="s">
        <v>235</v>
      </c>
      <c r="D335" s="12">
        <v>180</v>
      </c>
      <c r="E335" s="12">
        <v>189</v>
      </c>
      <c r="F335" s="12">
        <v>160</v>
      </c>
      <c r="G335" s="12">
        <v>231</v>
      </c>
      <c r="H335" s="12">
        <v>500</v>
      </c>
      <c r="I335" s="12">
        <v>264</v>
      </c>
      <c r="J335" s="12">
        <v>500</v>
      </c>
      <c r="K335" s="12">
        <v>500</v>
      </c>
      <c r="L335" s="12">
        <v>111</v>
      </c>
      <c r="M335" s="12">
        <v>500</v>
      </c>
      <c r="N335" s="12">
        <v>500</v>
      </c>
      <c r="O335" s="76">
        <f t="shared" si="40"/>
        <v>0</v>
      </c>
      <c r="P335" s="61"/>
    </row>
    <row r="336" spans="1:16" ht="15">
      <c r="A336" s="17" t="s">
        <v>268</v>
      </c>
      <c r="B336" s="16" t="s">
        <v>49</v>
      </c>
      <c r="C336" s="16" t="s">
        <v>50</v>
      </c>
      <c r="D336" s="12">
        <v>342</v>
      </c>
      <c r="E336" s="12">
        <v>707</v>
      </c>
      <c r="F336" s="12">
        <v>670</v>
      </c>
      <c r="G336" s="12">
        <v>167</v>
      </c>
      <c r="H336" s="12">
        <v>500</v>
      </c>
      <c r="I336" s="12">
        <v>304</v>
      </c>
      <c r="J336" s="12">
        <v>500</v>
      </c>
      <c r="K336" s="12">
        <v>500</v>
      </c>
      <c r="L336" s="12">
        <v>220</v>
      </c>
      <c r="M336" s="12">
        <v>500</v>
      </c>
      <c r="N336" s="12">
        <v>500</v>
      </c>
      <c r="O336" s="76">
        <f t="shared" si="40"/>
        <v>0</v>
      </c>
      <c r="P336" s="61"/>
    </row>
    <row r="337" spans="1:16" ht="15">
      <c r="A337" s="17" t="s">
        <v>268</v>
      </c>
      <c r="B337" s="16" t="s">
        <v>51</v>
      </c>
      <c r="C337" s="16" t="s">
        <v>236</v>
      </c>
      <c r="D337" s="12">
        <v>23131</v>
      </c>
      <c r="E337" s="12">
        <v>8883</v>
      </c>
      <c r="F337" s="12">
        <v>7150</v>
      </c>
      <c r="G337" s="12">
        <v>7592</v>
      </c>
      <c r="H337" s="12">
        <v>8794</v>
      </c>
      <c r="I337" s="12">
        <v>2802</v>
      </c>
      <c r="J337" s="12">
        <v>7631</v>
      </c>
      <c r="K337" s="12">
        <v>7431</v>
      </c>
      <c r="L337" s="12">
        <v>2682</v>
      </c>
      <c r="M337" s="12">
        <v>5400</v>
      </c>
      <c r="N337" s="12">
        <v>5400</v>
      </c>
      <c r="O337" s="76">
        <f t="shared" si="40"/>
        <v>0</v>
      </c>
      <c r="P337" s="61"/>
    </row>
    <row r="338" spans="1:16" ht="15">
      <c r="A338" s="17" t="s">
        <v>268</v>
      </c>
      <c r="B338" s="36">
        <v>5522</v>
      </c>
      <c r="C338" s="16" t="s">
        <v>183</v>
      </c>
      <c r="D338" s="12">
        <v>150</v>
      </c>
      <c r="E338" s="12">
        <v>88</v>
      </c>
      <c r="F338" s="12">
        <v>150</v>
      </c>
      <c r="G338" s="12">
        <v>18</v>
      </c>
      <c r="H338" s="12">
        <v>250</v>
      </c>
      <c r="I338" s="12">
        <v>250</v>
      </c>
      <c r="J338" s="12">
        <v>100</v>
      </c>
      <c r="K338" s="12">
        <v>300</v>
      </c>
      <c r="L338" s="12">
        <v>312</v>
      </c>
      <c r="M338" s="12">
        <v>1000</v>
      </c>
      <c r="N338" s="12">
        <v>1000</v>
      </c>
      <c r="O338" s="76">
        <f t="shared" si="40"/>
        <v>0</v>
      </c>
      <c r="P338" s="61"/>
    </row>
    <row r="339" spans="1:16" ht="15">
      <c r="A339" s="17" t="s">
        <v>268</v>
      </c>
      <c r="B339" s="16" t="s">
        <v>105</v>
      </c>
      <c r="C339" s="16" t="s">
        <v>106</v>
      </c>
      <c r="D339" s="12">
        <v>0</v>
      </c>
      <c r="E339" s="12">
        <v>0</v>
      </c>
      <c r="F339" s="12">
        <v>9100</v>
      </c>
      <c r="G339" s="12">
        <v>9237</v>
      </c>
      <c r="H339" s="12">
        <v>8620</v>
      </c>
      <c r="I339" s="12">
        <v>7442</v>
      </c>
      <c r="J339" s="12">
        <v>7500</v>
      </c>
      <c r="K339" s="12">
        <v>7500</v>
      </c>
      <c r="L339" s="12">
        <v>6054</v>
      </c>
      <c r="M339" s="12">
        <v>7500</v>
      </c>
      <c r="N339" s="12">
        <v>7500</v>
      </c>
      <c r="O339" s="76">
        <f t="shared" si="40"/>
        <v>0</v>
      </c>
      <c r="P339" s="61"/>
    </row>
    <row r="340" spans="1:16" ht="15">
      <c r="A340" s="17" t="s">
        <v>268</v>
      </c>
      <c r="B340" s="16" t="s">
        <v>52</v>
      </c>
      <c r="C340" s="16" t="s">
        <v>103</v>
      </c>
      <c r="D340" s="12">
        <v>6532</v>
      </c>
      <c r="E340" s="12">
        <v>5835</v>
      </c>
      <c r="F340" s="12">
        <v>7850</v>
      </c>
      <c r="G340" s="12">
        <v>5461</v>
      </c>
      <c r="H340" s="12">
        <v>8800</v>
      </c>
      <c r="I340" s="12">
        <v>6686</v>
      </c>
      <c r="J340" s="12">
        <v>10150</v>
      </c>
      <c r="K340" s="12">
        <v>10150</v>
      </c>
      <c r="L340" s="12">
        <v>10767</v>
      </c>
      <c r="M340" s="12">
        <v>12500</v>
      </c>
      <c r="N340" s="12">
        <v>12500</v>
      </c>
      <c r="O340" s="76">
        <f t="shared" si="40"/>
        <v>0</v>
      </c>
      <c r="P340" s="61"/>
    </row>
    <row r="341" spans="1:16" ht="15">
      <c r="A341" s="33" t="s">
        <v>277</v>
      </c>
      <c r="B341" s="9"/>
      <c r="C341" s="34" t="s">
        <v>278</v>
      </c>
      <c r="D341" s="35">
        <f aca="true" t="shared" si="42" ref="D341:N341">SUM(D342:D346)</f>
        <v>36660</v>
      </c>
      <c r="E341" s="35">
        <f t="shared" si="42"/>
        <v>699</v>
      </c>
      <c r="F341" s="35">
        <f t="shared" si="42"/>
        <v>107820</v>
      </c>
      <c r="G341" s="35">
        <f t="shared" si="42"/>
        <v>107079</v>
      </c>
      <c r="H341" s="35">
        <f t="shared" si="42"/>
        <v>1500</v>
      </c>
      <c r="I341" s="35">
        <f t="shared" si="42"/>
        <v>488</v>
      </c>
      <c r="J341" s="35">
        <f t="shared" si="42"/>
        <v>1000</v>
      </c>
      <c r="K341" s="35">
        <f t="shared" si="42"/>
        <v>1000</v>
      </c>
      <c r="L341" s="35">
        <f t="shared" si="42"/>
        <v>656.47</v>
      </c>
      <c r="M341" s="35">
        <f t="shared" si="42"/>
        <v>1000</v>
      </c>
      <c r="N341" s="35">
        <f t="shared" si="42"/>
        <v>1000</v>
      </c>
      <c r="O341" s="76">
        <f t="shared" si="40"/>
        <v>0</v>
      </c>
      <c r="P341" s="61"/>
    </row>
    <row r="342" spans="1:16" ht="15">
      <c r="A342" s="17" t="s">
        <v>277</v>
      </c>
      <c r="B342" s="14">
        <v>1551</v>
      </c>
      <c r="C342" s="16" t="s">
        <v>57</v>
      </c>
      <c r="D342" s="12">
        <v>35000</v>
      </c>
      <c r="E342" s="12"/>
      <c r="F342" s="12">
        <v>106320</v>
      </c>
      <c r="G342" s="12">
        <v>106347</v>
      </c>
      <c r="H342" s="12"/>
      <c r="I342" s="12"/>
      <c r="J342" s="12"/>
      <c r="K342" s="12"/>
      <c r="L342" s="12"/>
      <c r="M342" s="12"/>
      <c r="N342" s="12"/>
      <c r="O342" s="76">
        <f t="shared" si="40"/>
        <v>0</v>
      </c>
      <c r="P342" s="61"/>
    </row>
    <row r="343" spans="1:16" ht="15">
      <c r="A343" s="17" t="s">
        <v>277</v>
      </c>
      <c r="B343" s="37" t="s">
        <v>39</v>
      </c>
      <c r="C343" s="37" t="s">
        <v>40</v>
      </c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76">
        <f t="shared" si="40"/>
        <v>0</v>
      </c>
      <c r="P343" s="61"/>
    </row>
    <row r="344" spans="1:16" ht="15">
      <c r="A344" s="17" t="s">
        <v>277</v>
      </c>
      <c r="B344" s="37" t="s">
        <v>41</v>
      </c>
      <c r="C344" s="37" t="s">
        <v>237</v>
      </c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76">
        <f t="shared" si="40"/>
        <v>0</v>
      </c>
      <c r="P344" s="61"/>
    </row>
    <row r="345" spans="1:16" ht="15">
      <c r="A345" s="17" t="s">
        <v>277</v>
      </c>
      <c r="B345" s="16" t="s">
        <v>42</v>
      </c>
      <c r="C345" s="16" t="s">
        <v>43</v>
      </c>
      <c r="D345" s="12">
        <v>160</v>
      </c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76">
        <f t="shared" si="40"/>
        <v>0</v>
      </c>
      <c r="P345" s="61"/>
    </row>
    <row r="346" spans="1:16" ht="15">
      <c r="A346" s="17" t="s">
        <v>277</v>
      </c>
      <c r="B346" s="16" t="s">
        <v>78</v>
      </c>
      <c r="C346" s="16" t="s">
        <v>79</v>
      </c>
      <c r="D346" s="12">
        <v>1500</v>
      </c>
      <c r="E346" s="12">
        <v>699</v>
      </c>
      <c r="F346" s="12">
        <v>1500</v>
      </c>
      <c r="G346" s="12">
        <v>732</v>
      </c>
      <c r="H346" s="12">
        <v>1500</v>
      </c>
      <c r="I346" s="12">
        <v>488</v>
      </c>
      <c r="J346" s="12">
        <v>1000</v>
      </c>
      <c r="K346" s="12">
        <v>1000</v>
      </c>
      <c r="L346" s="12">
        <v>656.47</v>
      </c>
      <c r="M346" s="12">
        <v>1000</v>
      </c>
      <c r="N346" s="12">
        <v>1000</v>
      </c>
      <c r="O346" s="76">
        <f t="shared" si="40"/>
        <v>0</v>
      </c>
      <c r="P346" s="61"/>
    </row>
    <row r="347" spans="1:16" ht="15">
      <c r="A347" s="33" t="s">
        <v>279</v>
      </c>
      <c r="B347" s="9"/>
      <c r="C347" s="34" t="s">
        <v>284</v>
      </c>
      <c r="D347" s="35">
        <f aca="true" t="shared" si="43" ref="D347:N347">SUM(D348:D350)</f>
        <v>14000</v>
      </c>
      <c r="E347" s="35">
        <f t="shared" si="43"/>
        <v>17812</v>
      </c>
      <c r="F347" s="35">
        <f t="shared" si="43"/>
        <v>29340</v>
      </c>
      <c r="G347" s="35">
        <f t="shared" si="43"/>
        <v>20299</v>
      </c>
      <c r="H347" s="35">
        <f t="shared" si="43"/>
        <v>29340</v>
      </c>
      <c r="I347" s="35">
        <f t="shared" si="43"/>
        <v>18929</v>
      </c>
      <c r="J347" s="35">
        <f t="shared" si="43"/>
        <v>21340</v>
      </c>
      <c r="K347" s="35">
        <f t="shared" si="43"/>
        <v>21340</v>
      </c>
      <c r="L347" s="35">
        <f t="shared" si="43"/>
        <v>17367</v>
      </c>
      <c r="M347" s="35">
        <f t="shared" si="43"/>
        <v>20000</v>
      </c>
      <c r="N347" s="35">
        <f t="shared" si="43"/>
        <v>22000</v>
      </c>
      <c r="O347" s="76">
        <f t="shared" si="40"/>
        <v>2000</v>
      </c>
      <c r="P347" s="61"/>
    </row>
    <row r="348" spans="1:16" ht="15">
      <c r="A348" s="17" t="s">
        <v>279</v>
      </c>
      <c r="B348" s="37" t="s">
        <v>39</v>
      </c>
      <c r="C348" s="37" t="s">
        <v>40</v>
      </c>
      <c r="D348" s="12">
        <v>500</v>
      </c>
      <c r="E348" s="12">
        <v>446</v>
      </c>
      <c r="F348" s="12">
        <v>1000</v>
      </c>
      <c r="G348" s="12">
        <v>520</v>
      </c>
      <c r="H348" s="12">
        <v>1000</v>
      </c>
      <c r="I348" s="12"/>
      <c r="J348" s="12">
        <v>1000</v>
      </c>
      <c r="K348" s="12">
        <v>1000</v>
      </c>
      <c r="L348" s="12"/>
      <c r="M348" s="12">
        <v>0</v>
      </c>
      <c r="N348" s="12">
        <v>0</v>
      </c>
      <c r="O348" s="76">
        <f t="shared" si="40"/>
        <v>0</v>
      </c>
      <c r="P348" s="61"/>
    </row>
    <row r="349" spans="1:16" ht="15">
      <c r="A349" s="17" t="s">
        <v>279</v>
      </c>
      <c r="B349" s="37" t="s">
        <v>41</v>
      </c>
      <c r="C349" s="37" t="s">
        <v>237</v>
      </c>
      <c r="D349" s="12">
        <v>150</v>
      </c>
      <c r="E349" s="12">
        <v>151</v>
      </c>
      <c r="F349" s="12">
        <v>340</v>
      </c>
      <c r="G349" s="12">
        <v>176</v>
      </c>
      <c r="H349" s="12">
        <v>340</v>
      </c>
      <c r="I349" s="12"/>
      <c r="J349" s="12">
        <v>340</v>
      </c>
      <c r="K349" s="12">
        <v>340</v>
      </c>
      <c r="L349" s="12"/>
      <c r="M349" s="12">
        <v>0</v>
      </c>
      <c r="N349" s="12">
        <v>0</v>
      </c>
      <c r="O349" s="76">
        <f t="shared" si="40"/>
        <v>0</v>
      </c>
      <c r="P349" s="61"/>
    </row>
    <row r="350" spans="1:16" ht="15">
      <c r="A350" s="17" t="s">
        <v>279</v>
      </c>
      <c r="B350" s="16" t="s">
        <v>42</v>
      </c>
      <c r="C350" s="16" t="s">
        <v>43</v>
      </c>
      <c r="D350" s="12">
        <v>13350</v>
      </c>
      <c r="E350" s="12">
        <v>17215</v>
      </c>
      <c r="F350" s="12">
        <v>28000</v>
      </c>
      <c r="G350" s="12">
        <v>19603</v>
      </c>
      <c r="H350" s="12">
        <v>28000</v>
      </c>
      <c r="I350" s="12">
        <v>18929</v>
      </c>
      <c r="J350" s="12">
        <v>20000</v>
      </c>
      <c r="K350" s="12">
        <v>20000</v>
      </c>
      <c r="L350" s="12">
        <v>17367</v>
      </c>
      <c r="M350" s="12">
        <v>20000</v>
      </c>
      <c r="N350" s="12">
        <v>22000</v>
      </c>
      <c r="O350" s="76">
        <f t="shared" si="40"/>
        <v>2000</v>
      </c>
      <c r="P350" s="61"/>
    </row>
    <row r="351" spans="1:16" ht="15">
      <c r="A351" s="33" t="s">
        <v>179</v>
      </c>
      <c r="B351" s="34"/>
      <c r="C351" s="34" t="s">
        <v>180</v>
      </c>
      <c r="D351" s="35">
        <f aca="true" t="shared" si="44" ref="D351:N351">SUM(D352:D358)</f>
        <v>14000</v>
      </c>
      <c r="E351" s="35">
        <f t="shared" si="44"/>
        <v>12134</v>
      </c>
      <c r="F351" s="35">
        <f t="shared" si="44"/>
        <v>30000</v>
      </c>
      <c r="G351" s="35">
        <f t="shared" si="44"/>
        <v>29996</v>
      </c>
      <c r="H351" s="35">
        <f t="shared" si="44"/>
        <v>31500</v>
      </c>
      <c r="I351" s="35">
        <f t="shared" si="44"/>
        <v>24737</v>
      </c>
      <c r="J351" s="35">
        <f t="shared" si="44"/>
        <v>31500</v>
      </c>
      <c r="K351" s="35">
        <f t="shared" si="44"/>
        <v>31500</v>
      </c>
      <c r="L351" s="35">
        <f t="shared" si="44"/>
        <v>31742</v>
      </c>
      <c r="M351" s="35">
        <f t="shared" si="44"/>
        <v>31500</v>
      </c>
      <c r="N351" s="35">
        <f t="shared" si="44"/>
        <v>31500</v>
      </c>
      <c r="O351" s="76">
        <f t="shared" si="40"/>
        <v>0</v>
      </c>
      <c r="P351" s="61"/>
    </row>
    <row r="352" spans="1:16" ht="15">
      <c r="A352" s="17" t="s">
        <v>179</v>
      </c>
      <c r="B352" s="16" t="s">
        <v>56</v>
      </c>
      <c r="C352" s="16" t="s">
        <v>57</v>
      </c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76">
        <f t="shared" si="40"/>
        <v>0</v>
      </c>
      <c r="P352" s="61"/>
    </row>
    <row r="353" spans="1:16" ht="15">
      <c r="A353" s="17" t="s">
        <v>179</v>
      </c>
      <c r="B353" s="37" t="s">
        <v>39</v>
      </c>
      <c r="C353" s="37" t="s">
        <v>40</v>
      </c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76">
        <f t="shared" si="40"/>
        <v>0</v>
      </c>
      <c r="P353" s="61"/>
    </row>
    <row r="354" spans="1:16" ht="15">
      <c r="A354" s="17" t="s">
        <v>179</v>
      </c>
      <c r="B354" s="37" t="s">
        <v>41</v>
      </c>
      <c r="C354" s="37" t="s">
        <v>237</v>
      </c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76">
        <f t="shared" si="40"/>
        <v>0</v>
      </c>
      <c r="P354" s="61"/>
    </row>
    <row r="355" spans="1:16" ht="15">
      <c r="A355" s="17" t="s">
        <v>179</v>
      </c>
      <c r="B355" s="16" t="s">
        <v>61</v>
      </c>
      <c r="C355" s="16" t="s">
        <v>62</v>
      </c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76">
        <f t="shared" si="40"/>
        <v>0</v>
      </c>
      <c r="P355" s="61"/>
    </row>
    <row r="356" spans="1:16" ht="15">
      <c r="A356" s="17" t="s">
        <v>179</v>
      </c>
      <c r="B356" s="16" t="s">
        <v>51</v>
      </c>
      <c r="C356" s="16" t="s">
        <v>236</v>
      </c>
      <c r="D356" s="12"/>
      <c r="E356" s="12"/>
      <c r="F356" s="12">
        <v>3500</v>
      </c>
      <c r="G356" s="12">
        <v>3499</v>
      </c>
      <c r="H356" s="12"/>
      <c r="I356" s="12"/>
      <c r="J356" s="12"/>
      <c r="K356" s="12"/>
      <c r="L356" s="12"/>
      <c r="M356" s="12"/>
      <c r="N356" s="12"/>
      <c r="O356" s="76">
        <f t="shared" si="40"/>
        <v>0</v>
      </c>
      <c r="P356" s="61"/>
    </row>
    <row r="357" spans="1:16" ht="15">
      <c r="A357" s="17" t="s">
        <v>179</v>
      </c>
      <c r="B357" s="36">
        <v>4500</v>
      </c>
      <c r="C357" s="16" t="s">
        <v>55</v>
      </c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76">
        <f t="shared" si="40"/>
        <v>0</v>
      </c>
      <c r="P357" s="61"/>
    </row>
    <row r="358" spans="1:16" ht="15">
      <c r="A358" s="17" t="s">
        <v>179</v>
      </c>
      <c r="B358" s="36">
        <v>4521</v>
      </c>
      <c r="C358" s="16" t="s">
        <v>276</v>
      </c>
      <c r="D358" s="12">
        <v>14000</v>
      </c>
      <c r="E358" s="12">
        <v>12134</v>
      </c>
      <c r="F358" s="12">
        <v>26500</v>
      </c>
      <c r="G358" s="12">
        <v>26497</v>
      </c>
      <c r="H358" s="12">
        <v>31500</v>
      </c>
      <c r="I358" s="12">
        <v>24737</v>
      </c>
      <c r="J358" s="12">
        <v>31500</v>
      </c>
      <c r="K358" s="12">
        <v>31500</v>
      </c>
      <c r="L358" s="12">
        <v>31742</v>
      </c>
      <c r="M358" s="12">
        <v>31500</v>
      </c>
      <c r="N358" s="12">
        <v>31500</v>
      </c>
      <c r="O358" s="76">
        <f t="shared" si="40"/>
        <v>0</v>
      </c>
      <c r="P358" s="61"/>
    </row>
    <row r="359" spans="1:16" ht="15">
      <c r="A359" s="33" t="s">
        <v>111</v>
      </c>
      <c r="B359" s="9"/>
      <c r="C359" s="34" t="s">
        <v>285</v>
      </c>
      <c r="D359" s="35">
        <f aca="true" t="shared" si="45" ref="D359:N359">SUM(D360:D376)</f>
        <v>321883</v>
      </c>
      <c r="E359" s="35">
        <f t="shared" si="45"/>
        <v>329285</v>
      </c>
      <c r="F359" s="35">
        <f t="shared" si="45"/>
        <v>417035</v>
      </c>
      <c r="G359" s="35">
        <f t="shared" si="45"/>
        <v>415909</v>
      </c>
      <c r="H359" s="35">
        <f t="shared" si="45"/>
        <v>504345</v>
      </c>
      <c r="I359" s="35">
        <f t="shared" si="45"/>
        <v>397504</v>
      </c>
      <c r="J359" s="35">
        <f t="shared" si="45"/>
        <v>1235268</v>
      </c>
      <c r="K359" s="35">
        <f t="shared" si="45"/>
        <v>1235639</v>
      </c>
      <c r="L359" s="35">
        <f t="shared" si="45"/>
        <v>1092522</v>
      </c>
      <c r="M359" s="35">
        <f t="shared" si="45"/>
        <v>559960</v>
      </c>
      <c r="N359" s="35">
        <f t="shared" si="45"/>
        <v>564960</v>
      </c>
      <c r="O359" s="76">
        <f t="shared" si="40"/>
        <v>5000</v>
      </c>
      <c r="P359" s="61"/>
    </row>
    <row r="360" spans="1:16" ht="15">
      <c r="A360" s="17" t="s">
        <v>111</v>
      </c>
      <c r="B360" s="16" t="s">
        <v>56</v>
      </c>
      <c r="C360" s="16" t="s">
        <v>57</v>
      </c>
      <c r="D360" s="12"/>
      <c r="E360" s="12"/>
      <c r="F360" s="12">
        <v>7920</v>
      </c>
      <c r="G360" s="12"/>
      <c r="H360" s="12">
        <v>37920</v>
      </c>
      <c r="I360" s="12"/>
      <c r="J360" s="12">
        <v>769727</v>
      </c>
      <c r="K360" s="12">
        <v>736987</v>
      </c>
      <c r="L360" s="12">
        <v>664131</v>
      </c>
      <c r="M360" s="12">
        <v>0</v>
      </c>
      <c r="N360" s="12">
        <v>0</v>
      </c>
      <c r="O360" s="76">
        <f t="shared" si="40"/>
        <v>0</v>
      </c>
      <c r="P360" s="61"/>
    </row>
    <row r="361" spans="1:16" ht="15">
      <c r="A361" s="17" t="s">
        <v>152</v>
      </c>
      <c r="B361" s="36">
        <v>1554</v>
      </c>
      <c r="C361" s="16" t="s">
        <v>172</v>
      </c>
      <c r="D361" s="12"/>
      <c r="E361" s="12"/>
      <c r="F361" s="12"/>
      <c r="G361" s="12"/>
      <c r="H361" s="12"/>
      <c r="I361" s="12"/>
      <c r="J361" s="12"/>
      <c r="K361" s="12">
        <v>13800</v>
      </c>
      <c r="L361" s="12">
        <v>13790</v>
      </c>
      <c r="M361" s="12"/>
      <c r="N361" s="12"/>
      <c r="O361" s="76">
        <f t="shared" si="40"/>
        <v>0</v>
      </c>
      <c r="P361" s="61"/>
    </row>
    <row r="362" spans="1:16" ht="15">
      <c r="A362" s="17" t="s">
        <v>111</v>
      </c>
      <c r="B362" s="37" t="s">
        <v>39</v>
      </c>
      <c r="C362" s="37" t="s">
        <v>40</v>
      </c>
      <c r="D362" s="12">
        <v>191200</v>
      </c>
      <c r="E362" s="12">
        <v>190991</v>
      </c>
      <c r="F362" s="12">
        <v>238890</v>
      </c>
      <c r="G362" s="12">
        <v>240217</v>
      </c>
      <c r="H362" s="12">
        <v>275690</v>
      </c>
      <c r="I362" s="12">
        <v>251023</v>
      </c>
      <c r="J362" s="12">
        <v>275690</v>
      </c>
      <c r="K362" s="12">
        <v>275690</v>
      </c>
      <c r="L362" s="12">
        <v>237420</v>
      </c>
      <c r="M362" s="68">
        <v>350000</v>
      </c>
      <c r="N362" s="68">
        <v>350000</v>
      </c>
      <c r="O362" s="76">
        <f t="shared" si="40"/>
        <v>0</v>
      </c>
      <c r="P362" s="61"/>
    </row>
    <row r="363" spans="1:16" ht="15">
      <c r="A363" s="17" t="s">
        <v>111</v>
      </c>
      <c r="B363" s="37" t="s">
        <v>59</v>
      </c>
      <c r="C363" s="37" t="s">
        <v>60</v>
      </c>
      <c r="D363" s="12"/>
      <c r="E363" s="12"/>
      <c r="F363" s="12"/>
      <c r="G363" s="12"/>
      <c r="H363" s="12"/>
      <c r="I363" s="12"/>
      <c r="J363" s="12"/>
      <c r="K363" s="12"/>
      <c r="L363" s="12"/>
      <c r="M363" s="68"/>
      <c r="N363" s="68"/>
      <c r="O363" s="76">
        <f t="shared" si="40"/>
        <v>0</v>
      </c>
      <c r="P363" s="61"/>
    </row>
    <row r="364" spans="1:16" ht="15">
      <c r="A364" s="17" t="s">
        <v>111</v>
      </c>
      <c r="B364" s="37" t="s">
        <v>41</v>
      </c>
      <c r="C364" s="37" t="s">
        <v>237</v>
      </c>
      <c r="D364" s="12">
        <v>65000</v>
      </c>
      <c r="E364" s="12">
        <v>64388</v>
      </c>
      <c r="F364" s="12">
        <v>80750</v>
      </c>
      <c r="G364" s="12">
        <v>81122</v>
      </c>
      <c r="H364" s="12">
        <v>93185</v>
      </c>
      <c r="I364" s="12">
        <v>84624</v>
      </c>
      <c r="J364" s="12">
        <v>93185</v>
      </c>
      <c r="K364" s="12">
        <v>93185</v>
      </c>
      <c r="L364" s="12">
        <v>79390</v>
      </c>
      <c r="M364" s="68">
        <v>118300</v>
      </c>
      <c r="N364" s="68">
        <v>118300</v>
      </c>
      <c r="O364" s="76">
        <f t="shared" si="40"/>
        <v>0</v>
      </c>
      <c r="P364" s="61"/>
    </row>
    <row r="365" spans="1:16" ht="15">
      <c r="A365" s="17" t="s">
        <v>111</v>
      </c>
      <c r="B365" s="16" t="s">
        <v>42</v>
      </c>
      <c r="C365" s="16" t="s">
        <v>43</v>
      </c>
      <c r="D365" s="12">
        <v>2050</v>
      </c>
      <c r="E365" s="12">
        <v>1265</v>
      </c>
      <c r="F365" s="12">
        <v>2500</v>
      </c>
      <c r="G365" s="12">
        <v>2394</v>
      </c>
      <c r="H365" s="12">
        <v>2000</v>
      </c>
      <c r="I365" s="12">
        <v>2104</v>
      </c>
      <c r="J365" s="12">
        <v>2000</v>
      </c>
      <c r="K365" s="12">
        <v>3200</v>
      </c>
      <c r="L365" s="12">
        <v>2864</v>
      </c>
      <c r="M365" s="68">
        <v>3000</v>
      </c>
      <c r="N365" s="68">
        <v>3000</v>
      </c>
      <c r="O365" s="76">
        <f t="shared" si="40"/>
        <v>0</v>
      </c>
      <c r="P365" s="61"/>
    </row>
    <row r="366" spans="1:16" ht="15">
      <c r="A366" s="17" t="s">
        <v>152</v>
      </c>
      <c r="B366" s="16" t="s">
        <v>44</v>
      </c>
      <c r="C366" s="16" t="s">
        <v>45</v>
      </c>
      <c r="D366" s="12">
        <v>200</v>
      </c>
      <c r="E366" s="12">
        <v>54</v>
      </c>
      <c r="F366" s="12">
        <v>200</v>
      </c>
      <c r="G366" s="12">
        <v>91</v>
      </c>
      <c r="H366" s="12">
        <v>200</v>
      </c>
      <c r="I366" s="12">
        <v>19</v>
      </c>
      <c r="J366" s="12">
        <v>200</v>
      </c>
      <c r="K366" s="12">
        <v>200</v>
      </c>
      <c r="L366" s="12"/>
      <c r="M366" s="12">
        <v>300</v>
      </c>
      <c r="N366" s="12">
        <v>300</v>
      </c>
      <c r="O366" s="76">
        <f t="shared" si="40"/>
        <v>0</v>
      </c>
      <c r="P366" s="61"/>
    </row>
    <row r="367" spans="1:16" ht="15">
      <c r="A367" s="17" t="s">
        <v>111</v>
      </c>
      <c r="B367" s="16" t="s">
        <v>46</v>
      </c>
      <c r="C367" s="16" t="s">
        <v>47</v>
      </c>
      <c r="D367" s="12">
        <v>4229</v>
      </c>
      <c r="E367" s="12">
        <v>4159</v>
      </c>
      <c r="F367" s="12">
        <v>3175</v>
      </c>
      <c r="G367" s="12">
        <v>4149</v>
      </c>
      <c r="H367" s="12">
        <v>3600</v>
      </c>
      <c r="I367" s="12">
        <v>3321</v>
      </c>
      <c r="J367" s="12">
        <v>3600</v>
      </c>
      <c r="K367" s="12">
        <v>3600</v>
      </c>
      <c r="L367" s="12">
        <v>2819</v>
      </c>
      <c r="M367" s="12">
        <v>3600</v>
      </c>
      <c r="N367" s="12">
        <v>3600</v>
      </c>
      <c r="O367" s="76">
        <f t="shared" si="40"/>
        <v>0</v>
      </c>
      <c r="P367" s="61"/>
    </row>
    <row r="368" spans="1:16" ht="15">
      <c r="A368" s="17" t="s">
        <v>111</v>
      </c>
      <c r="B368" s="16" t="s">
        <v>63</v>
      </c>
      <c r="C368" s="16" t="s">
        <v>64</v>
      </c>
      <c r="D368" s="12">
        <v>23000</v>
      </c>
      <c r="E368" s="12">
        <v>34055</v>
      </c>
      <c r="F368" s="12">
        <v>29000</v>
      </c>
      <c r="G368" s="12">
        <v>38055</v>
      </c>
      <c r="H368" s="12">
        <v>32000</v>
      </c>
      <c r="I368" s="12">
        <v>27920</v>
      </c>
      <c r="J368" s="12">
        <v>31996</v>
      </c>
      <c r="K368" s="12">
        <v>37996</v>
      </c>
      <c r="L368" s="12">
        <v>37227</v>
      </c>
      <c r="M368" s="12">
        <v>35000</v>
      </c>
      <c r="N368" s="12">
        <v>40000</v>
      </c>
      <c r="O368" s="76">
        <f t="shared" si="40"/>
        <v>5000</v>
      </c>
      <c r="P368" s="61"/>
    </row>
    <row r="369" spans="1:16" ht="15">
      <c r="A369" s="17" t="s">
        <v>152</v>
      </c>
      <c r="B369" s="16" t="s">
        <v>78</v>
      </c>
      <c r="C369" s="16" t="s">
        <v>79</v>
      </c>
      <c r="D369" s="12">
        <v>500</v>
      </c>
      <c r="E369" s="12">
        <v>210</v>
      </c>
      <c r="F369" s="12">
        <v>7970</v>
      </c>
      <c r="G369" s="12">
        <v>7969</v>
      </c>
      <c r="H369" s="12">
        <v>1000</v>
      </c>
      <c r="I369" s="12"/>
      <c r="J369" s="12">
        <v>1000</v>
      </c>
      <c r="K369" s="12">
        <v>1000</v>
      </c>
      <c r="L369" s="12">
        <v>669</v>
      </c>
      <c r="M369" s="12">
        <v>1000</v>
      </c>
      <c r="N369" s="12">
        <v>1000</v>
      </c>
      <c r="O369" s="76">
        <f t="shared" si="40"/>
        <v>0</v>
      </c>
      <c r="P369" s="61"/>
    </row>
    <row r="370" spans="1:16" ht="15">
      <c r="A370" s="17" t="s">
        <v>111</v>
      </c>
      <c r="B370" s="16" t="s">
        <v>48</v>
      </c>
      <c r="C370" s="16" t="s">
        <v>235</v>
      </c>
      <c r="D370" s="12">
        <v>1000</v>
      </c>
      <c r="E370" s="12">
        <v>608</v>
      </c>
      <c r="F370" s="12">
        <v>1000</v>
      </c>
      <c r="G370" s="12">
        <v>534</v>
      </c>
      <c r="H370" s="12">
        <v>1000</v>
      </c>
      <c r="I370" s="12">
        <v>333</v>
      </c>
      <c r="J370" s="12">
        <v>1000</v>
      </c>
      <c r="K370" s="12">
        <v>1000</v>
      </c>
      <c r="L370" s="12">
        <v>514</v>
      </c>
      <c r="M370" s="12">
        <v>1000</v>
      </c>
      <c r="N370" s="12">
        <v>1000</v>
      </c>
      <c r="O370" s="76">
        <f t="shared" si="40"/>
        <v>0</v>
      </c>
      <c r="P370" s="61"/>
    </row>
    <row r="371" spans="1:16" ht="15">
      <c r="A371" s="17" t="s">
        <v>111</v>
      </c>
      <c r="B371" s="16" t="s">
        <v>49</v>
      </c>
      <c r="C371" s="16" t="s">
        <v>50</v>
      </c>
      <c r="D371" s="12">
        <v>1800</v>
      </c>
      <c r="E371" s="12">
        <v>1155</v>
      </c>
      <c r="F371" s="12">
        <v>2000</v>
      </c>
      <c r="G371" s="12">
        <v>1158</v>
      </c>
      <c r="H371" s="12">
        <v>2310</v>
      </c>
      <c r="I371" s="12">
        <v>2131</v>
      </c>
      <c r="J371" s="12">
        <v>1430</v>
      </c>
      <c r="K371" s="12">
        <v>4430</v>
      </c>
      <c r="L371" s="12">
        <v>1904</v>
      </c>
      <c r="M371" s="12">
        <v>2355</v>
      </c>
      <c r="N371" s="12">
        <v>2355</v>
      </c>
      <c r="O371" s="76">
        <f t="shared" si="40"/>
        <v>0</v>
      </c>
      <c r="P371" s="61"/>
    </row>
    <row r="372" spans="1:16" ht="15">
      <c r="A372" s="17" t="s">
        <v>111</v>
      </c>
      <c r="B372" s="16" t="s">
        <v>51</v>
      </c>
      <c r="C372" s="16" t="s">
        <v>236</v>
      </c>
      <c r="D372" s="12">
        <v>2000</v>
      </c>
      <c r="E372" s="12">
        <v>2819</v>
      </c>
      <c r="F372" s="12">
        <v>11005</v>
      </c>
      <c r="G372" s="12">
        <v>9941</v>
      </c>
      <c r="H372" s="12">
        <v>19200</v>
      </c>
      <c r="I372" s="12">
        <v>3190</v>
      </c>
      <c r="J372" s="12">
        <v>19200</v>
      </c>
      <c r="K372" s="12">
        <v>29940</v>
      </c>
      <c r="L372" s="12">
        <v>28769</v>
      </c>
      <c r="M372" s="12">
        <v>12230</v>
      </c>
      <c r="N372" s="12">
        <v>12230</v>
      </c>
      <c r="O372" s="76">
        <f t="shared" si="40"/>
        <v>0</v>
      </c>
      <c r="P372" s="61"/>
    </row>
    <row r="373" spans="1:16" ht="15">
      <c r="A373" s="17" t="s">
        <v>111</v>
      </c>
      <c r="B373" s="16" t="s">
        <v>112</v>
      </c>
      <c r="C373" s="16" t="s">
        <v>113</v>
      </c>
      <c r="D373" s="12">
        <v>22000</v>
      </c>
      <c r="E373" s="12">
        <v>21456</v>
      </c>
      <c r="F373" s="12">
        <v>22000</v>
      </c>
      <c r="G373" s="12">
        <v>21597</v>
      </c>
      <c r="H373" s="12">
        <v>24090</v>
      </c>
      <c r="I373" s="12">
        <v>14867</v>
      </c>
      <c r="J373" s="12">
        <v>24090</v>
      </c>
      <c r="K373" s="12">
        <v>24090</v>
      </c>
      <c r="L373" s="12">
        <v>15754</v>
      </c>
      <c r="M373" s="12">
        <v>16525</v>
      </c>
      <c r="N373" s="12">
        <v>16525</v>
      </c>
      <c r="O373" s="76">
        <f t="shared" si="40"/>
        <v>0</v>
      </c>
      <c r="P373" s="61"/>
    </row>
    <row r="374" spans="1:16" ht="15">
      <c r="A374" s="17" t="s">
        <v>111</v>
      </c>
      <c r="B374" s="16" t="s">
        <v>65</v>
      </c>
      <c r="C374" s="16" t="s">
        <v>66</v>
      </c>
      <c r="D374" s="12">
        <v>800</v>
      </c>
      <c r="E374" s="12">
        <v>396</v>
      </c>
      <c r="F374" s="12">
        <v>625</v>
      </c>
      <c r="G374" s="12">
        <v>193</v>
      </c>
      <c r="H374" s="12">
        <v>1600</v>
      </c>
      <c r="I374" s="12">
        <v>1511</v>
      </c>
      <c r="J374" s="12">
        <v>1600</v>
      </c>
      <c r="K374" s="12">
        <v>1600</v>
      </c>
      <c r="L374" s="12">
        <v>532</v>
      </c>
      <c r="M374" s="12">
        <v>1600</v>
      </c>
      <c r="N374" s="12">
        <v>1600</v>
      </c>
      <c r="O374" s="76">
        <f t="shared" si="40"/>
        <v>0</v>
      </c>
      <c r="P374" s="61"/>
    </row>
    <row r="375" spans="1:16" ht="15">
      <c r="A375" s="17" t="s">
        <v>111</v>
      </c>
      <c r="B375" s="16" t="s">
        <v>105</v>
      </c>
      <c r="C375" s="16" t="s">
        <v>106</v>
      </c>
      <c r="D375" s="12">
        <v>6304</v>
      </c>
      <c r="E375" s="12">
        <v>5883</v>
      </c>
      <c r="F375" s="12">
        <v>6400</v>
      </c>
      <c r="G375" s="12">
        <v>6362</v>
      </c>
      <c r="H375" s="12">
        <v>6000</v>
      </c>
      <c r="I375" s="12">
        <v>5414</v>
      </c>
      <c r="J375" s="12">
        <v>6000</v>
      </c>
      <c r="K375" s="12">
        <v>7371</v>
      </c>
      <c r="L375" s="12">
        <v>6012</v>
      </c>
      <c r="M375" s="12">
        <v>8000</v>
      </c>
      <c r="N375" s="12">
        <v>8000</v>
      </c>
      <c r="O375" s="76">
        <f t="shared" si="40"/>
        <v>0</v>
      </c>
      <c r="P375" s="61"/>
    </row>
    <row r="376" spans="1:16" ht="15">
      <c r="A376" s="17" t="s">
        <v>111</v>
      </c>
      <c r="B376" s="16" t="s">
        <v>52</v>
      </c>
      <c r="C376" s="16" t="s">
        <v>53</v>
      </c>
      <c r="D376" s="12">
        <v>1800</v>
      </c>
      <c r="E376" s="12">
        <v>1846</v>
      </c>
      <c r="F376" s="12">
        <v>3600</v>
      </c>
      <c r="G376" s="12">
        <v>2127</v>
      </c>
      <c r="H376" s="12">
        <v>4550</v>
      </c>
      <c r="I376" s="12">
        <v>1047</v>
      </c>
      <c r="J376" s="12">
        <v>4550</v>
      </c>
      <c r="K376" s="12">
        <v>1550</v>
      </c>
      <c r="L376" s="12">
        <v>727</v>
      </c>
      <c r="M376" s="12">
        <v>7050</v>
      </c>
      <c r="N376" s="12">
        <v>7050</v>
      </c>
      <c r="O376" s="76">
        <f t="shared" si="40"/>
        <v>0</v>
      </c>
      <c r="P376" s="61"/>
    </row>
    <row r="377" spans="1:16" ht="15">
      <c r="A377" s="33" t="s">
        <v>152</v>
      </c>
      <c r="B377" s="9"/>
      <c r="C377" s="34" t="s">
        <v>286</v>
      </c>
      <c r="D377" s="35">
        <f aca="true" t="shared" si="46" ref="D377:N377">SUM(D378:D394)</f>
        <v>284223</v>
      </c>
      <c r="E377" s="35">
        <f t="shared" si="46"/>
        <v>292966</v>
      </c>
      <c r="F377" s="35">
        <f t="shared" si="46"/>
        <v>440886</v>
      </c>
      <c r="G377" s="35">
        <f t="shared" si="46"/>
        <v>447975</v>
      </c>
      <c r="H377" s="35">
        <f t="shared" si="46"/>
        <v>376810</v>
      </c>
      <c r="I377" s="35">
        <f t="shared" si="46"/>
        <v>325557</v>
      </c>
      <c r="J377" s="35">
        <f t="shared" si="46"/>
        <v>330930</v>
      </c>
      <c r="K377" s="35">
        <f t="shared" si="46"/>
        <v>331196</v>
      </c>
      <c r="L377" s="35">
        <f t="shared" si="46"/>
        <v>295007</v>
      </c>
      <c r="M377" s="35">
        <f t="shared" si="46"/>
        <v>354070</v>
      </c>
      <c r="N377" s="35">
        <f t="shared" si="46"/>
        <v>397070</v>
      </c>
      <c r="O377" s="76">
        <f t="shared" si="40"/>
        <v>43000</v>
      </c>
      <c r="P377" s="61"/>
    </row>
    <row r="378" spans="1:16" ht="15">
      <c r="A378" s="17" t="s">
        <v>111</v>
      </c>
      <c r="B378" s="16" t="s">
        <v>56</v>
      </c>
      <c r="C378" s="16" t="s">
        <v>57</v>
      </c>
      <c r="D378" s="12"/>
      <c r="E378" s="12">
        <v>12648</v>
      </c>
      <c r="F378" s="12">
        <v>136601</v>
      </c>
      <c r="G378" s="12">
        <v>136594</v>
      </c>
      <c r="H378" s="12">
        <v>50000</v>
      </c>
      <c r="I378" s="12">
        <v>2280</v>
      </c>
      <c r="J378" s="12"/>
      <c r="K378" s="12"/>
      <c r="L378" s="12"/>
      <c r="M378" s="12"/>
      <c r="N378" s="12">
        <v>40000</v>
      </c>
      <c r="O378" s="76">
        <f t="shared" si="40"/>
        <v>40000</v>
      </c>
      <c r="P378" s="61"/>
    </row>
    <row r="379" spans="1:16" ht="15">
      <c r="A379" s="17" t="s">
        <v>152</v>
      </c>
      <c r="B379" s="36">
        <v>1554</v>
      </c>
      <c r="C379" s="16" t="s">
        <v>117</v>
      </c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76">
        <f t="shared" si="40"/>
        <v>0</v>
      </c>
      <c r="P379" s="61"/>
    </row>
    <row r="380" spans="1:16" ht="15">
      <c r="A380" s="17" t="s">
        <v>111</v>
      </c>
      <c r="B380" s="37" t="s">
        <v>39</v>
      </c>
      <c r="C380" s="37" t="s">
        <v>40</v>
      </c>
      <c r="D380" s="12">
        <v>178294</v>
      </c>
      <c r="E380" s="12">
        <v>176419</v>
      </c>
      <c r="F380" s="12">
        <v>170963</v>
      </c>
      <c r="G380" s="12">
        <v>172678</v>
      </c>
      <c r="H380" s="12">
        <v>199800</v>
      </c>
      <c r="I380" s="12">
        <v>198598</v>
      </c>
      <c r="J380" s="12">
        <v>199800</v>
      </c>
      <c r="K380" s="12">
        <v>199800</v>
      </c>
      <c r="L380" s="12">
        <v>178588</v>
      </c>
      <c r="M380" s="12">
        <v>220420</v>
      </c>
      <c r="N380" s="12">
        <v>220420</v>
      </c>
      <c r="O380" s="76">
        <f t="shared" si="40"/>
        <v>0</v>
      </c>
      <c r="P380" s="61"/>
    </row>
    <row r="381" spans="1:16" ht="15">
      <c r="A381" s="17" t="s">
        <v>111</v>
      </c>
      <c r="B381" s="37" t="s">
        <v>59</v>
      </c>
      <c r="C381" s="37" t="s">
        <v>60</v>
      </c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76">
        <f t="shared" si="40"/>
        <v>0</v>
      </c>
      <c r="P381" s="61"/>
    </row>
    <row r="382" spans="1:16" ht="15">
      <c r="A382" s="17" t="s">
        <v>111</v>
      </c>
      <c r="B382" s="37" t="s">
        <v>41</v>
      </c>
      <c r="C382" s="37" t="s">
        <v>237</v>
      </c>
      <c r="D382" s="12">
        <v>59934</v>
      </c>
      <c r="E382" s="12">
        <v>59403</v>
      </c>
      <c r="F382" s="12">
        <v>57787</v>
      </c>
      <c r="G382" s="12">
        <v>57844</v>
      </c>
      <c r="H382" s="12">
        <v>67535</v>
      </c>
      <c r="I382" s="12">
        <v>66768</v>
      </c>
      <c r="J382" s="12">
        <v>67535</v>
      </c>
      <c r="K382" s="12">
        <v>67535</v>
      </c>
      <c r="L382" s="12">
        <v>60023</v>
      </c>
      <c r="M382" s="12">
        <v>74505</v>
      </c>
      <c r="N382" s="12">
        <v>74505</v>
      </c>
      <c r="O382" s="76">
        <f t="shared" si="40"/>
        <v>0</v>
      </c>
      <c r="P382" s="61"/>
    </row>
    <row r="383" spans="1:16" ht="15">
      <c r="A383" s="17" t="s">
        <v>111</v>
      </c>
      <c r="B383" s="16" t="s">
        <v>42</v>
      </c>
      <c r="C383" s="16" t="s">
        <v>43</v>
      </c>
      <c r="D383" s="12">
        <v>617</v>
      </c>
      <c r="E383" s="12">
        <v>649</v>
      </c>
      <c r="F383" s="12">
        <v>620</v>
      </c>
      <c r="G383" s="12">
        <v>663</v>
      </c>
      <c r="H383" s="12">
        <v>925</v>
      </c>
      <c r="I383" s="12">
        <v>707</v>
      </c>
      <c r="J383" s="12">
        <v>925</v>
      </c>
      <c r="K383" s="12">
        <v>925</v>
      </c>
      <c r="L383" s="12">
        <v>1044</v>
      </c>
      <c r="M383" s="12">
        <v>1560</v>
      </c>
      <c r="N383" s="12">
        <v>1560</v>
      </c>
      <c r="O383" s="76">
        <f t="shared" si="40"/>
        <v>0</v>
      </c>
      <c r="P383" s="61"/>
    </row>
    <row r="384" spans="1:16" ht="15">
      <c r="A384" s="17" t="s">
        <v>152</v>
      </c>
      <c r="B384" s="16" t="s">
        <v>44</v>
      </c>
      <c r="C384" s="16" t="s">
        <v>45</v>
      </c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76">
        <f t="shared" si="40"/>
        <v>0</v>
      </c>
      <c r="P384" s="61"/>
    </row>
    <row r="385" spans="1:16" ht="15">
      <c r="A385" s="17" t="s">
        <v>152</v>
      </c>
      <c r="B385" s="16" t="s">
        <v>46</v>
      </c>
      <c r="C385" s="16" t="s">
        <v>47</v>
      </c>
      <c r="D385" s="12">
        <v>1613</v>
      </c>
      <c r="E385" s="12">
        <v>1940</v>
      </c>
      <c r="F385" s="12">
        <v>625</v>
      </c>
      <c r="G385" s="12">
        <v>333</v>
      </c>
      <c r="H385" s="12">
        <v>620</v>
      </c>
      <c r="I385" s="12">
        <v>495</v>
      </c>
      <c r="J385" s="12">
        <v>620</v>
      </c>
      <c r="K385" s="12">
        <v>620</v>
      </c>
      <c r="L385" s="12">
        <v>40</v>
      </c>
      <c r="M385" s="12">
        <v>1100</v>
      </c>
      <c r="N385" s="12">
        <v>1100</v>
      </c>
      <c r="O385" s="76">
        <f t="shared" si="40"/>
        <v>0</v>
      </c>
      <c r="P385" s="61"/>
    </row>
    <row r="386" spans="1:16" ht="15">
      <c r="A386" s="17" t="s">
        <v>111</v>
      </c>
      <c r="B386" s="16" t="s">
        <v>63</v>
      </c>
      <c r="C386" s="16" t="s">
        <v>64</v>
      </c>
      <c r="D386" s="12">
        <v>25133</v>
      </c>
      <c r="E386" s="12">
        <v>24668</v>
      </c>
      <c r="F386" s="12">
        <v>37000</v>
      </c>
      <c r="G386" s="12">
        <v>37634</v>
      </c>
      <c r="H386" s="12">
        <v>33800</v>
      </c>
      <c r="I386" s="12">
        <v>34499</v>
      </c>
      <c r="J386" s="12">
        <v>38800</v>
      </c>
      <c r="K386" s="12">
        <v>37750</v>
      </c>
      <c r="L386" s="12">
        <v>32946</v>
      </c>
      <c r="M386" s="12">
        <v>35010</v>
      </c>
      <c r="N386" s="12">
        <v>38010</v>
      </c>
      <c r="O386" s="76">
        <f t="shared" si="40"/>
        <v>3000</v>
      </c>
      <c r="P386" s="61"/>
    </row>
    <row r="387" spans="1:16" ht="15">
      <c r="A387" s="17" t="s">
        <v>111</v>
      </c>
      <c r="B387" s="16" t="s">
        <v>78</v>
      </c>
      <c r="C387" s="16" t="s">
        <v>79</v>
      </c>
      <c r="D387" s="12">
        <v>701</v>
      </c>
      <c r="E387" s="12">
        <v>67</v>
      </c>
      <c r="F387" s="12">
        <v>140</v>
      </c>
      <c r="G387" s="12">
        <v>56</v>
      </c>
      <c r="H387" s="12">
        <v>240</v>
      </c>
      <c r="I387" s="12">
        <v>240</v>
      </c>
      <c r="J387" s="12">
        <v>0</v>
      </c>
      <c r="K387" s="12">
        <v>0</v>
      </c>
      <c r="L387" s="12"/>
      <c r="M387" s="12">
        <v>550</v>
      </c>
      <c r="N387" s="12">
        <v>550</v>
      </c>
      <c r="O387" s="76">
        <f t="shared" si="40"/>
        <v>0</v>
      </c>
      <c r="P387" s="61"/>
    </row>
    <row r="388" spans="1:16" ht="15">
      <c r="A388" s="17" t="s">
        <v>152</v>
      </c>
      <c r="B388" s="16" t="s">
        <v>48</v>
      </c>
      <c r="C388" s="16" t="s">
        <v>235</v>
      </c>
      <c r="D388" s="12">
        <v>120</v>
      </c>
      <c r="E388" s="12">
        <v>180</v>
      </c>
      <c r="F388" s="12">
        <v>240</v>
      </c>
      <c r="G388" s="12">
        <v>267</v>
      </c>
      <c r="H388" s="12">
        <v>120</v>
      </c>
      <c r="I388" s="12">
        <v>183</v>
      </c>
      <c r="J388" s="12">
        <v>120</v>
      </c>
      <c r="K388" s="12">
        <v>120</v>
      </c>
      <c r="L388" s="12">
        <v>115</v>
      </c>
      <c r="M388" s="12">
        <v>300</v>
      </c>
      <c r="N388" s="12">
        <v>300</v>
      </c>
      <c r="O388" s="76">
        <f aca="true" t="shared" si="47" ref="O388:O451">N388-M388</f>
        <v>0</v>
      </c>
      <c r="P388" s="61"/>
    </row>
    <row r="389" spans="1:16" ht="15">
      <c r="A389" s="17" t="s">
        <v>111</v>
      </c>
      <c r="B389" s="16" t="s">
        <v>49</v>
      </c>
      <c r="C389" s="16" t="s">
        <v>50</v>
      </c>
      <c r="D389" s="12">
        <v>1611</v>
      </c>
      <c r="E389" s="12">
        <v>1165</v>
      </c>
      <c r="F389" s="12">
        <v>1470</v>
      </c>
      <c r="G389" s="12">
        <v>1418</v>
      </c>
      <c r="H389" s="12">
        <v>1890</v>
      </c>
      <c r="I389" s="12">
        <v>2755</v>
      </c>
      <c r="J389" s="12">
        <v>1010</v>
      </c>
      <c r="K389" s="12">
        <v>1010</v>
      </c>
      <c r="L389" s="12">
        <v>892</v>
      </c>
      <c r="M389" s="12">
        <v>1190</v>
      </c>
      <c r="N389" s="12">
        <v>1190</v>
      </c>
      <c r="O389" s="76">
        <f t="shared" si="47"/>
        <v>0</v>
      </c>
      <c r="P389" s="61"/>
    </row>
    <row r="390" spans="1:16" ht="15">
      <c r="A390" s="17" t="s">
        <v>111</v>
      </c>
      <c r="B390" s="16" t="s">
        <v>51</v>
      </c>
      <c r="C390" s="16" t="s">
        <v>236</v>
      </c>
      <c r="D390" s="12">
        <v>3673</v>
      </c>
      <c r="E390" s="12">
        <v>3085</v>
      </c>
      <c r="F390" s="12">
        <v>20725</v>
      </c>
      <c r="G390" s="12">
        <v>27440</v>
      </c>
      <c r="H390" s="12">
        <v>5322</v>
      </c>
      <c r="I390" s="12">
        <v>5566</v>
      </c>
      <c r="J390" s="12">
        <v>4440</v>
      </c>
      <c r="K390" s="12">
        <v>5490</v>
      </c>
      <c r="L390" s="12">
        <v>5631</v>
      </c>
      <c r="M390" s="12">
        <v>2460</v>
      </c>
      <c r="N390" s="12">
        <v>2460</v>
      </c>
      <c r="O390" s="76">
        <f t="shared" si="47"/>
        <v>0</v>
      </c>
      <c r="P390" s="61"/>
    </row>
    <row r="391" spans="1:16" ht="15">
      <c r="A391" s="17" t="s">
        <v>111</v>
      </c>
      <c r="B391" s="16" t="s">
        <v>112</v>
      </c>
      <c r="C391" s="16" t="s">
        <v>113</v>
      </c>
      <c r="D391" s="12">
        <v>8238</v>
      </c>
      <c r="E391" s="12">
        <v>9467</v>
      </c>
      <c r="F391" s="12">
        <v>10400</v>
      </c>
      <c r="G391" s="12">
        <v>9757</v>
      </c>
      <c r="H391" s="12">
        <v>12915</v>
      </c>
      <c r="I391" s="12">
        <v>9838</v>
      </c>
      <c r="J391" s="12">
        <v>12915</v>
      </c>
      <c r="K391" s="12">
        <v>12915</v>
      </c>
      <c r="L391" s="12">
        <v>12256</v>
      </c>
      <c r="M391" s="12">
        <v>11525</v>
      </c>
      <c r="N391" s="12">
        <v>11525</v>
      </c>
      <c r="O391" s="76">
        <f t="shared" si="47"/>
        <v>0</v>
      </c>
      <c r="P391" s="61"/>
    </row>
    <row r="392" spans="1:16" ht="15">
      <c r="A392" s="17" t="s">
        <v>111</v>
      </c>
      <c r="B392" s="16" t="s">
        <v>65</v>
      </c>
      <c r="C392" s="16" t="s">
        <v>66</v>
      </c>
      <c r="D392" s="12">
        <v>331</v>
      </c>
      <c r="E392" s="12">
        <v>134</v>
      </c>
      <c r="F392" s="12">
        <v>335</v>
      </c>
      <c r="G392" s="12">
        <v>24</v>
      </c>
      <c r="H392" s="12">
        <v>103</v>
      </c>
      <c r="I392" s="12">
        <v>102</v>
      </c>
      <c r="J392" s="12">
        <v>300</v>
      </c>
      <c r="K392" s="12">
        <v>300</v>
      </c>
      <c r="L392" s="12">
        <v>126</v>
      </c>
      <c r="M392" s="12">
        <v>300</v>
      </c>
      <c r="N392" s="12">
        <v>300</v>
      </c>
      <c r="O392" s="76">
        <f t="shared" si="47"/>
        <v>0</v>
      </c>
      <c r="P392" s="61"/>
    </row>
    <row r="393" spans="1:16" ht="15">
      <c r="A393" s="17" t="s">
        <v>111</v>
      </c>
      <c r="B393" s="16" t="s">
        <v>105</v>
      </c>
      <c r="C393" s="16" t="s">
        <v>106</v>
      </c>
      <c r="D393" s="12">
        <v>2805</v>
      </c>
      <c r="E393" s="12">
        <v>2599</v>
      </c>
      <c r="F393" s="12">
        <v>3000</v>
      </c>
      <c r="G393" s="12">
        <v>2800</v>
      </c>
      <c r="H393" s="12">
        <v>3465</v>
      </c>
      <c r="I393" s="12">
        <v>3451</v>
      </c>
      <c r="J393" s="12">
        <v>3465</v>
      </c>
      <c r="K393" s="12">
        <v>3731</v>
      </c>
      <c r="L393" s="12">
        <v>3113</v>
      </c>
      <c r="M393" s="12">
        <v>4250</v>
      </c>
      <c r="N393" s="12">
        <v>4250</v>
      </c>
      <c r="O393" s="76">
        <f t="shared" si="47"/>
        <v>0</v>
      </c>
      <c r="P393" s="61"/>
    </row>
    <row r="394" spans="1:16" ht="15">
      <c r="A394" s="17" t="s">
        <v>152</v>
      </c>
      <c r="B394" s="16" t="s">
        <v>52</v>
      </c>
      <c r="C394" s="46" t="s">
        <v>53</v>
      </c>
      <c r="D394" s="12">
        <v>1153</v>
      </c>
      <c r="E394" s="12">
        <v>542</v>
      </c>
      <c r="F394" s="12">
        <v>980</v>
      </c>
      <c r="G394" s="12">
        <v>467</v>
      </c>
      <c r="H394" s="12">
        <v>75</v>
      </c>
      <c r="I394" s="12">
        <v>75</v>
      </c>
      <c r="J394" s="12">
        <v>1000</v>
      </c>
      <c r="K394" s="12">
        <v>1000</v>
      </c>
      <c r="L394" s="12">
        <v>233</v>
      </c>
      <c r="M394" s="12">
        <v>900</v>
      </c>
      <c r="N394" s="12">
        <v>900</v>
      </c>
      <c r="O394" s="76">
        <f t="shared" si="47"/>
        <v>0</v>
      </c>
      <c r="P394" s="61"/>
    </row>
    <row r="395" spans="1:16" ht="15">
      <c r="A395" s="33" t="s">
        <v>152</v>
      </c>
      <c r="B395" s="9"/>
      <c r="C395" s="34" t="s">
        <v>287</v>
      </c>
      <c r="D395" s="35">
        <f aca="true" t="shared" si="48" ref="D395:N395">SUM(D396:D412)</f>
        <v>158421</v>
      </c>
      <c r="E395" s="35">
        <f t="shared" si="48"/>
        <v>158222</v>
      </c>
      <c r="F395" s="35">
        <f t="shared" si="48"/>
        <v>191260</v>
      </c>
      <c r="G395" s="35">
        <f t="shared" si="48"/>
        <v>191384</v>
      </c>
      <c r="H395" s="35">
        <f t="shared" si="48"/>
        <v>202651</v>
      </c>
      <c r="I395" s="35">
        <f t="shared" si="48"/>
        <v>196937</v>
      </c>
      <c r="J395" s="35">
        <f t="shared" si="48"/>
        <v>185500</v>
      </c>
      <c r="K395" s="35">
        <f t="shared" si="48"/>
        <v>185766</v>
      </c>
      <c r="L395" s="35">
        <f t="shared" si="48"/>
        <v>157332</v>
      </c>
      <c r="M395" s="35">
        <f t="shared" si="48"/>
        <v>175495</v>
      </c>
      <c r="N395" s="35">
        <f t="shared" si="48"/>
        <v>942495</v>
      </c>
      <c r="O395" s="76">
        <f t="shared" si="47"/>
        <v>767000</v>
      </c>
      <c r="P395" s="61"/>
    </row>
    <row r="396" spans="1:16" ht="15">
      <c r="A396" s="17" t="s">
        <v>111</v>
      </c>
      <c r="B396" s="16" t="s">
        <v>56</v>
      </c>
      <c r="C396" s="16" t="s">
        <v>57</v>
      </c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>
        <v>765000</v>
      </c>
      <c r="O396" s="76">
        <f t="shared" si="47"/>
        <v>765000</v>
      </c>
      <c r="P396" s="61"/>
    </row>
    <row r="397" spans="1:16" ht="15">
      <c r="A397" s="17" t="s">
        <v>152</v>
      </c>
      <c r="B397" s="36">
        <v>1554</v>
      </c>
      <c r="C397" s="16" t="s">
        <v>117</v>
      </c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76">
        <f t="shared" si="47"/>
        <v>0</v>
      </c>
      <c r="P397" s="61"/>
    </row>
    <row r="398" spans="1:16" ht="15">
      <c r="A398" s="17" t="s">
        <v>111</v>
      </c>
      <c r="B398" s="37" t="s">
        <v>39</v>
      </c>
      <c r="C398" s="37" t="s">
        <v>40</v>
      </c>
      <c r="D398" s="12">
        <v>100230</v>
      </c>
      <c r="E398" s="12">
        <v>101795</v>
      </c>
      <c r="F398" s="12">
        <v>119510</v>
      </c>
      <c r="G398" s="12">
        <v>120053</v>
      </c>
      <c r="H398" s="12">
        <v>126425</v>
      </c>
      <c r="I398" s="12">
        <v>125444</v>
      </c>
      <c r="J398" s="12">
        <v>116555</v>
      </c>
      <c r="K398" s="12">
        <v>116555</v>
      </c>
      <c r="L398" s="12">
        <v>102136</v>
      </c>
      <c r="M398" s="12">
        <v>114640</v>
      </c>
      <c r="N398" s="12">
        <v>114640</v>
      </c>
      <c r="O398" s="76">
        <f t="shared" si="47"/>
        <v>0</v>
      </c>
      <c r="P398" s="61"/>
    </row>
    <row r="399" spans="1:16" ht="15">
      <c r="A399" s="17" t="s">
        <v>111</v>
      </c>
      <c r="B399" s="37" t="s">
        <v>59</v>
      </c>
      <c r="C399" s="37" t="s">
        <v>60</v>
      </c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76">
        <f t="shared" si="47"/>
        <v>0</v>
      </c>
      <c r="P399" s="61"/>
    </row>
    <row r="400" spans="1:16" ht="15">
      <c r="A400" s="17" t="s">
        <v>111</v>
      </c>
      <c r="B400" s="37" t="s">
        <v>41</v>
      </c>
      <c r="C400" s="37" t="s">
        <v>237</v>
      </c>
      <c r="D400" s="12">
        <v>33677</v>
      </c>
      <c r="E400" s="12">
        <v>34363</v>
      </c>
      <c r="F400" s="12">
        <v>40395</v>
      </c>
      <c r="G400" s="12">
        <v>40579</v>
      </c>
      <c r="H400" s="12">
        <v>42735</v>
      </c>
      <c r="I400" s="12">
        <v>42352</v>
      </c>
      <c r="J400" s="12">
        <v>39395</v>
      </c>
      <c r="K400" s="12">
        <v>39395</v>
      </c>
      <c r="L400" s="12">
        <v>34534</v>
      </c>
      <c r="M400" s="12">
        <v>38750</v>
      </c>
      <c r="N400" s="12">
        <v>38750</v>
      </c>
      <c r="O400" s="76">
        <f t="shared" si="47"/>
        <v>0</v>
      </c>
      <c r="P400" s="61"/>
    </row>
    <row r="401" spans="1:16" ht="15">
      <c r="A401" s="17" t="s">
        <v>111</v>
      </c>
      <c r="B401" s="16" t="s">
        <v>42</v>
      </c>
      <c r="C401" s="16" t="s">
        <v>43</v>
      </c>
      <c r="D401" s="12">
        <v>567</v>
      </c>
      <c r="E401" s="12">
        <v>425</v>
      </c>
      <c r="F401" s="12">
        <v>570</v>
      </c>
      <c r="G401" s="12">
        <v>405</v>
      </c>
      <c r="H401" s="12">
        <v>570</v>
      </c>
      <c r="I401" s="12">
        <v>454</v>
      </c>
      <c r="J401" s="12">
        <v>570</v>
      </c>
      <c r="K401" s="12">
        <v>570</v>
      </c>
      <c r="L401" s="12">
        <v>582</v>
      </c>
      <c r="M401" s="12">
        <v>675</v>
      </c>
      <c r="N401" s="12">
        <v>675</v>
      </c>
      <c r="O401" s="76">
        <f t="shared" si="47"/>
        <v>0</v>
      </c>
      <c r="P401" s="61"/>
    </row>
    <row r="402" spans="1:16" ht="15">
      <c r="A402" s="17" t="s">
        <v>152</v>
      </c>
      <c r="B402" s="16" t="s">
        <v>44</v>
      </c>
      <c r="C402" s="16" t="s">
        <v>45</v>
      </c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76">
        <f t="shared" si="47"/>
        <v>0</v>
      </c>
      <c r="P402" s="61"/>
    </row>
    <row r="403" spans="1:16" ht="15">
      <c r="A403" s="17" t="s">
        <v>152</v>
      </c>
      <c r="B403" s="16" t="s">
        <v>46</v>
      </c>
      <c r="C403" s="16" t="s">
        <v>47</v>
      </c>
      <c r="D403" s="12">
        <v>300</v>
      </c>
      <c r="E403" s="12">
        <v>132</v>
      </c>
      <c r="F403" s="12">
        <v>300</v>
      </c>
      <c r="G403" s="12">
        <v>221</v>
      </c>
      <c r="H403" s="12">
        <v>300</v>
      </c>
      <c r="I403" s="12">
        <v>296</v>
      </c>
      <c r="J403" s="12">
        <v>300</v>
      </c>
      <c r="K403" s="12">
        <v>300</v>
      </c>
      <c r="L403" s="12">
        <v>375</v>
      </c>
      <c r="M403" s="12">
        <v>700</v>
      </c>
      <c r="N403" s="12">
        <v>700</v>
      </c>
      <c r="O403" s="76">
        <f t="shared" si="47"/>
        <v>0</v>
      </c>
      <c r="P403" s="61"/>
    </row>
    <row r="404" spans="1:16" ht="15">
      <c r="A404" s="17" t="s">
        <v>111</v>
      </c>
      <c r="B404" s="16" t="s">
        <v>63</v>
      </c>
      <c r="C404" s="16" t="s">
        <v>64</v>
      </c>
      <c r="D404" s="12">
        <v>10982</v>
      </c>
      <c r="E404" s="12">
        <v>11860</v>
      </c>
      <c r="F404" s="12">
        <v>16895</v>
      </c>
      <c r="G404" s="12">
        <v>18169</v>
      </c>
      <c r="H404" s="12">
        <v>14815</v>
      </c>
      <c r="I404" s="12">
        <v>15699</v>
      </c>
      <c r="J404" s="12">
        <v>10000</v>
      </c>
      <c r="K404" s="12">
        <v>12400</v>
      </c>
      <c r="L404" s="12">
        <v>12840</v>
      </c>
      <c r="M404" s="12">
        <v>12045</v>
      </c>
      <c r="N404" s="12">
        <v>14045</v>
      </c>
      <c r="O404" s="76">
        <f t="shared" si="47"/>
        <v>2000</v>
      </c>
      <c r="P404" s="61"/>
    </row>
    <row r="405" spans="1:16" ht="15">
      <c r="A405" s="17" t="s">
        <v>111</v>
      </c>
      <c r="B405" s="16" t="s">
        <v>78</v>
      </c>
      <c r="C405" s="16" t="s">
        <v>79</v>
      </c>
      <c r="D405" s="12"/>
      <c r="E405" s="12">
        <v>588</v>
      </c>
      <c r="F405" s="12"/>
      <c r="G405" s="12"/>
      <c r="H405" s="12">
        <v>65</v>
      </c>
      <c r="I405" s="12"/>
      <c r="J405" s="12">
        <v>580</v>
      </c>
      <c r="K405" s="12">
        <v>0</v>
      </c>
      <c r="L405" s="12">
        <v>0</v>
      </c>
      <c r="M405" s="12">
        <v>100</v>
      </c>
      <c r="N405" s="12">
        <v>100</v>
      </c>
      <c r="O405" s="76">
        <f t="shared" si="47"/>
        <v>0</v>
      </c>
      <c r="P405" s="61"/>
    </row>
    <row r="406" spans="1:16" ht="15">
      <c r="A406" s="17" t="s">
        <v>152</v>
      </c>
      <c r="B406" s="16" t="s">
        <v>48</v>
      </c>
      <c r="C406" s="16" t="s">
        <v>235</v>
      </c>
      <c r="D406" s="12">
        <v>720</v>
      </c>
      <c r="E406" s="12">
        <v>341</v>
      </c>
      <c r="F406" s="12">
        <v>780</v>
      </c>
      <c r="G406" s="12">
        <v>209</v>
      </c>
      <c r="H406" s="12">
        <v>720</v>
      </c>
      <c r="I406" s="12">
        <v>139</v>
      </c>
      <c r="J406" s="12">
        <v>720</v>
      </c>
      <c r="K406" s="12">
        <v>720</v>
      </c>
      <c r="L406" s="12">
        <v>173</v>
      </c>
      <c r="M406" s="12">
        <v>500</v>
      </c>
      <c r="N406" s="12">
        <v>500</v>
      </c>
      <c r="O406" s="76">
        <f t="shared" si="47"/>
        <v>0</v>
      </c>
      <c r="P406" s="61"/>
    </row>
    <row r="407" spans="1:16" ht="15">
      <c r="A407" s="17" t="s">
        <v>111</v>
      </c>
      <c r="B407" s="16" t="s">
        <v>49</v>
      </c>
      <c r="C407" s="16" t="s">
        <v>50</v>
      </c>
      <c r="D407" s="12">
        <v>1081</v>
      </c>
      <c r="E407" s="12">
        <v>1300</v>
      </c>
      <c r="F407" s="12">
        <v>1150</v>
      </c>
      <c r="G407" s="12">
        <v>1122</v>
      </c>
      <c r="H407" s="12">
        <v>1590</v>
      </c>
      <c r="I407" s="12">
        <v>1512</v>
      </c>
      <c r="J407" s="12">
        <v>1150</v>
      </c>
      <c r="K407" s="12">
        <v>1410</v>
      </c>
      <c r="L407" s="12">
        <v>1308</v>
      </c>
      <c r="M407" s="12">
        <v>360</v>
      </c>
      <c r="N407" s="12">
        <v>360</v>
      </c>
      <c r="O407" s="76">
        <f t="shared" si="47"/>
        <v>0</v>
      </c>
      <c r="P407" s="61"/>
    </row>
    <row r="408" spans="1:16" ht="15">
      <c r="A408" s="17" t="s">
        <v>111</v>
      </c>
      <c r="B408" s="16" t="s">
        <v>51</v>
      </c>
      <c r="C408" s="16" t="s">
        <v>236</v>
      </c>
      <c r="D408" s="12">
        <v>1490</v>
      </c>
      <c r="E408" s="12">
        <v>1210</v>
      </c>
      <c r="F408" s="12">
        <v>3825</v>
      </c>
      <c r="G408" s="12">
        <v>3822</v>
      </c>
      <c r="H408" s="12">
        <v>5670</v>
      </c>
      <c r="I408" s="12">
        <v>4813</v>
      </c>
      <c r="J408" s="12">
        <v>7185</v>
      </c>
      <c r="K408" s="12">
        <v>4785</v>
      </c>
      <c r="L408" s="12">
        <v>352</v>
      </c>
      <c r="M408" s="12">
        <v>600</v>
      </c>
      <c r="N408" s="12">
        <v>600</v>
      </c>
      <c r="O408" s="76">
        <f t="shared" si="47"/>
        <v>0</v>
      </c>
      <c r="P408" s="61"/>
    </row>
    <row r="409" spans="1:16" ht="15">
      <c r="A409" s="17" t="s">
        <v>111</v>
      </c>
      <c r="B409" s="16" t="s">
        <v>112</v>
      </c>
      <c r="C409" s="16" t="s">
        <v>113</v>
      </c>
      <c r="D409" s="12">
        <v>5000</v>
      </c>
      <c r="E409" s="12">
        <v>5231</v>
      </c>
      <c r="F409" s="12">
        <v>5435</v>
      </c>
      <c r="G409" s="12">
        <v>5475</v>
      </c>
      <c r="H409" s="12">
        <v>6220</v>
      </c>
      <c r="I409" s="12">
        <v>3817</v>
      </c>
      <c r="J409" s="12">
        <v>6220</v>
      </c>
      <c r="K409" s="12">
        <v>6220</v>
      </c>
      <c r="L409" s="12">
        <v>3214</v>
      </c>
      <c r="M409" s="12">
        <v>4565</v>
      </c>
      <c r="N409" s="12">
        <v>4565</v>
      </c>
      <c r="O409" s="76">
        <f t="shared" si="47"/>
        <v>0</v>
      </c>
      <c r="P409" s="61"/>
    </row>
    <row r="410" spans="1:16" ht="15">
      <c r="A410" s="17" t="s">
        <v>111</v>
      </c>
      <c r="B410" s="16" t="s">
        <v>65</v>
      </c>
      <c r="C410" s="16" t="s">
        <v>66</v>
      </c>
      <c r="D410" s="12">
        <v>230</v>
      </c>
      <c r="E410" s="12">
        <v>25</v>
      </c>
      <c r="F410" s="12">
        <v>230</v>
      </c>
      <c r="G410" s="12">
        <v>0</v>
      </c>
      <c r="H410" s="12">
        <v>345</v>
      </c>
      <c r="I410" s="12">
        <v>344</v>
      </c>
      <c r="J410" s="12">
        <v>230</v>
      </c>
      <c r="K410" s="12">
        <v>230</v>
      </c>
      <c r="L410" s="12">
        <v>33</v>
      </c>
      <c r="M410" s="12">
        <v>200</v>
      </c>
      <c r="N410" s="12">
        <v>200</v>
      </c>
      <c r="O410" s="76">
        <f t="shared" si="47"/>
        <v>0</v>
      </c>
      <c r="P410" s="61"/>
    </row>
    <row r="411" spans="1:16" ht="15">
      <c r="A411" s="17" t="s">
        <v>111</v>
      </c>
      <c r="B411" s="16" t="s">
        <v>105</v>
      </c>
      <c r="C411" s="16" t="s">
        <v>106</v>
      </c>
      <c r="D411" s="12">
        <v>1832</v>
      </c>
      <c r="E411" s="12">
        <v>759</v>
      </c>
      <c r="F411" s="12">
        <v>1540</v>
      </c>
      <c r="G411" s="12">
        <v>1284</v>
      </c>
      <c r="H411" s="12">
        <v>2196</v>
      </c>
      <c r="I411" s="12">
        <v>2067</v>
      </c>
      <c r="J411" s="12">
        <v>1595</v>
      </c>
      <c r="K411" s="12">
        <v>1861</v>
      </c>
      <c r="L411" s="12">
        <v>1408</v>
      </c>
      <c r="M411" s="12">
        <v>1660</v>
      </c>
      <c r="N411" s="12">
        <v>1660</v>
      </c>
      <c r="O411" s="76">
        <f t="shared" si="47"/>
        <v>0</v>
      </c>
      <c r="P411" s="61"/>
    </row>
    <row r="412" spans="1:16" ht="15">
      <c r="A412" s="17" t="s">
        <v>152</v>
      </c>
      <c r="B412" s="16" t="s">
        <v>52</v>
      </c>
      <c r="C412" s="46" t="s">
        <v>53</v>
      </c>
      <c r="D412" s="12">
        <v>2312</v>
      </c>
      <c r="E412" s="12">
        <v>193</v>
      </c>
      <c r="F412" s="12">
        <v>630</v>
      </c>
      <c r="G412" s="12">
        <v>45</v>
      </c>
      <c r="H412" s="12">
        <v>1000</v>
      </c>
      <c r="I412" s="12"/>
      <c r="J412" s="12">
        <v>1000</v>
      </c>
      <c r="K412" s="12">
        <v>1320</v>
      </c>
      <c r="L412" s="12">
        <v>377</v>
      </c>
      <c r="M412" s="12">
        <v>700</v>
      </c>
      <c r="N412" s="12">
        <v>700</v>
      </c>
      <c r="O412" s="76">
        <f t="shared" si="47"/>
        <v>0</v>
      </c>
      <c r="P412" s="61"/>
    </row>
    <row r="413" spans="1:16" ht="15">
      <c r="A413" s="33" t="s">
        <v>152</v>
      </c>
      <c r="B413" s="9"/>
      <c r="C413" s="34" t="s">
        <v>289</v>
      </c>
      <c r="D413" s="35">
        <f>D415</f>
        <v>90900</v>
      </c>
      <c r="E413" s="35">
        <f>E415</f>
        <v>93907</v>
      </c>
      <c r="F413" s="35">
        <f aca="true" t="shared" si="49" ref="F413:N413">F414+F415</f>
        <v>160538</v>
      </c>
      <c r="G413" s="35">
        <f t="shared" si="49"/>
        <v>171411</v>
      </c>
      <c r="H413" s="35">
        <f t="shared" si="49"/>
        <v>164290</v>
      </c>
      <c r="I413" s="35">
        <f t="shared" si="49"/>
        <v>168281</v>
      </c>
      <c r="J413" s="35">
        <f t="shared" si="49"/>
        <v>110000</v>
      </c>
      <c r="K413" s="35">
        <f t="shared" si="49"/>
        <v>110000</v>
      </c>
      <c r="L413" s="35">
        <f t="shared" si="49"/>
        <v>107305</v>
      </c>
      <c r="M413" s="35">
        <f t="shared" si="49"/>
        <v>120000</v>
      </c>
      <c r="N413" s="35">
        <f t="shared" si="49"/>
        <v>120000</v>
      </c>
      <c r="O413" s="76">
        <f t="shared" si="47"/>
        <v>0</v>
      </c>
      <c r="P413" s="61"/>
    </row>
    <row r="414" spans="1:16" ht="15">
      <c r="A414" s="17" t="s">
        <v>152</v>
      </c>
      <c r="B414" s="14">
        <v>4502</v>
      </c>
      <c r="C414" s="16" t="s">
        <v>178</v>
      </c>
      <c r="D414" s="53"/>
      <c r="E414" s="53"/>
      <c r="F414" s="12">
        <v>69638</v>
      </c>
      <c r="G414" s="12">
        <v>74113</v>
      </c>
      <c r="H414" s="12">
        <v>59990</v>
      </c>
      <c r="I414" s="12">
        <v>60004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76">
        <f t="shared" si="47"/>
        <v>0</v>
      </c>
      <c r="P414" s="61"/>
    </row>
    <row r="415" spans="1:16" ht="15">
      <c r="A415" s="17" t="s">
        <v>111</v>
      </c>
      <c r="B415" s="36">
        <v>5524</v>
      </c>
      <c r="C415" s="16" t="s">
        <v>295</v>
      </c>
      <c r="D415" s="12">
        <v>90900</v>
      </c>
      <c r="E415" s="12">
        <v>93907</v>
      </c>
      <c r="F415" s="12">
        <v>90900</v>
      </c>
      <c r="G415" s="12">
        <v>97298</v>
      </c>
      <c r="H415" s="12">
        <v>104300</v>
      </c>
      <c r="I415" s="12">
        <v>108277</v>
      </c>
      <c r="J415" s="12">
        <v>110000</v>
      </c>
      <c r="K415" s="12">
        <v>110000</v>
      </c>
      <c r="L415" s="12">
        <v>107305</v>
      </c>
      <c r="M415" s="12">
        <v>120000</v>
      </c>
      <c r="N415" s="12">
        <v>120000</v>
      </c>
      <c r="O415" s="76">
        <f t="shared" si="47"/>
        <v>0</v>
      </c>
      <c r="P415" s="61"/>
    </row>
    <row r="416" spans="1:16" ht="15">
      <c r="A416" s="33" t="s">
        <v>152</v>
      </c>
      <c r="B416" s="9"/>
      <c r="C416" s="34" t="s">
        <v>288</v>
      </c>
      <c r="D416" s="35">
        <f aca="true" t="shared" si="50" ref="D416:N416">SUM(D417:D433)</f>
        <v>290611</v>
      </c>
      <c r="E416" s="35">
        <f t="shared" si="50"/>
        <v>283093</v>
      </c>
      <c r="F416" s="35">
        <f t="shared" si="50"/>
        <v>164996</v>
      </c>
      <c r="G416" s="35">
        <f t="shared" si="50"/>
        <v>162863</v>
      </c>
      <c r="H416" s="35">
        <f t="shared" si="50"/>
        <v>175628</v>
      </c>
      <c r="I416" s="35">
        <f t="shared" si="50"/>
        <v>163170</v>
      </c>
      <c r="J416" s="35">
        <f t="shared" si="50"/>
        <v>181573</v>
      </c>
      <c r="K416" s="35">
        <f t="shared" si="50"/>
        <v>181573</v>
      </c>
      <c r="L416" s="35">
        <f t="shared" si="50"/>
        <v>147688</v>
      </c>
      <c r="M416" s="35">
        <f t="shared" si="50"/>
        <v>188600</v>
      </c>
      <c r="N416" s="35">
        <f t="shared" si="50"/>
        <v>198600</v>
      </c>
      <c r="O416" s="76">
        <f t="shared" si="47"/>
        <v>10000</v>
      </c>
      <c r="P416" s="61"/>
    </row>
    <row r="417" spans="1:16" ht="15">
      <c r="A417" s="17" t="s">
        <v>111</v>
      </c>
      <c r="B417" s="16" t="s">
        <v>56</v>
      </c>
      <c r="C417" s="16" t="s">
        <v>57</v>
      </c>
      <c r="D417" s="12">
        <v>55000</v>
      </c>
      <c r="E417" s="12">
        <v>53241</v>
      </c>
      <c r="F417" s="12"/>
      <c r="G417" s="12"/>
      <c r="H417" s="12"/>
      <c r="I417" s="12"/>
      <c r="J417" s="12"/>
      <c r="K417" s="12"/>
      <c r="L417" s="12"/>
      <c r="M417" s="12">
        <v>10000</v>
      </c>
      <c r="N417" s="12">
        <v>20000</v>
      </c>
      <c r="O417" s="76">
        <f t="shared" si="47"/>
        <v>10000</v>
      </c>
      <c r="P417" s="61"/>
    </row>
    <row r="418" spans="1:16" ht="15">
      <c r="A418" s="17" t="s">
        <v>152</v>
      </c>
      <c r="B418" s="36">
        <v>1554</v>
      </c>
      <c r="C418" s="16" t="s">
        <v>117</v>
      </c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76">
        <f t="shared" si="47"/>
        <v>0</v>
      </c>
      <c r="P418" s="61"/>
    </row>
    <row r="419" spans="1:16" ht="15">
      <c r="A419" s="17" t="s">
        <v>111</v>
      </c>
      <c r="B419" s="37" t="s">
        <v>39</v>
      </c>
      <c r="C419" s="37" t="s">
        <v>40</v>
      </c>
      <c r="D419" s="12">
        <v>114780</v>
      </c>
      <c r="E419" s="12">
        <v>117378</v>
      </c>
      <c r="F419" s="12">
        <v>98740</v>
      </c>
      <c r="G419" s="12">
        <v>95822</v>
      </c>
      <c r="H419" s="12">
        <v>102170</v>
      </c>
      <c r="I419" s="12">
        <v>99352</v>
      </c>
      <c r="J419" s="12">
        <v>102170</v>
      </c>
      <c r="K419" s="12">
        <v>102170</v>
      </c>
      <c r="L419" s="12">
        <v>91542</v>
      </c>
      <c r="M419" s="12">
        <v>104425</v>
      </c>
      <c r="N419" s="12">
        <v>104425</v>
      </c>
      <c r="O419" s="76">
        <f t="shared" si="47"/>
        <v>0</v>
      </c>
      <c r="P419" s="61"/>
    </row>
    <row r="420" spans="1:16" ht="15">
      <c r="A420" s="17" t="s">
        <v>152</v>
      </c>
      <c r="B420" s="37" t="s">
        <v>59</v>
      </c>
      <c r="C420" s="37" t="s">
        <v>60</v>
      </c>
      <c r="D420" s="12">
        <v>270</v>
      </c>
      <c r="E420" s="12">
        <v>160</v>
      </c>
      <c r="F420" s="12">
        <v>266</v>
      </c>
      <c r="G420" s="12">
        <v>160</v>
      </c>
      <c r="H420" s="12">
        <v>33</v>
      </c>
      <c r="I420" s="12">
        <v>33</v>
      </c>
      <c r="J420" s="12">
        <v>0</v>
      </c>
      <c r="K420" s="12">
        <v>0</v>
      </c>
      <c r="L420" s="12"/>
      <c r="M420" s="12">
        <v>0</v>
      </c>
      <c r="N420" s="12">
        <v>0</v>
      </c>
      <c r="O420" s="76">
        <f t="shared" si="47"/>
        <v>0</v>
      </c>
      <c r="P420" s="61"/>
    </row>
    <row r="421" spans="1:16" ht="15">
      <c r="A421" s="17" t="s">
        <v>111</v>
      </c>
      <c r="B421" s="37" t="s">
        <v>41</v>
      </c>
      <c r="C421" s="37" t="s">
        <v>237</v>
      </c>
      <c r="D421" s="12">
        <v>39254</v>
      </c>
      <c r="E421" s="12">
        <v>39622</v>
      </c>
      <c r="F421" s="12">
        <v>33575</v>
      </c>
      <c r="G421" s="12">
        <v>32168</v>
      </c>
      <c r="H421" s="12">
        <v>34570</v>
      </c>
      <c r="I421" s="12">
        <v>33350</v>
      </c>
      <c r="J421" s="12">
        <v>34540</v>
      </c>
      <c r="K421" s="12">
        <v>34540</v>
      </c>
      <c r="L421" s="12">
        <v>30770</v>
      </c>
      <c r="M421" s="12">
        <v>35300</v>
      </c>
      <c r="N421" s="12">
        <v>35300</v>
      </c>
      <c r="O421" s="76">
        <f t="shared" si="47"/>
        <v>0</v>
      </c>
      <c r="P421" s="61"/>
    </row>
    <row r="422" spans="1:16" ht="15">
      <c r="A422" s="17" t="s">
        <v>152</v>
      </c>
      <c r="B422" s="16" t="s">
        <v>42</v>
      </c>
      <c r="C422" s="16" t="s">
        <v>43</v>
      </c>
      <c r="D422" s="12">
        <v>1650</v>
      </c>
      <c r="E422" s="12">
        <v>1449</v>
      </c>
      <c r="F422" s="12">
        <v>825</v>
      </c>
      <c r="G422" s="12">
        <v>548</v>
      </c>
      <c r="H422" s="12">
        <v>825</v>
      </c>
      <c r="I422" s="12">
        <v>546</v>
      </c>
      <c r="J422" s="12">
        <v>825</v>
      </c>
      <c r="K422" s="12">
        <v>825</v>
      </c>
      <c r="L422" s="12">
        <v>391</v>
      </c>
      <c r="M422" s="12">
        <v>825</v>
      </c>
      <c r="N422" s="12">
        <v>825</v>
      </c>
      <c r="O422" s="76">
        <f t="shared" si="47"/>
        <v>0</v>
      </c>
      <c r="P422" s="61"/>
    </row>
    <row r="423" spans="1:16" ht="15">
      <c r="A423" s="17" t="s">
        <v>111</v>
      </c>
      <c r="B423" s="16" t="s">
        <v>44</v>
      </c>
      <c r="C423" s="16" t="s">
        <v>45</v>
      </c>
      <c r="D423" s="12">
        <v>100</v>
      </c>
      <c r="E423" s="12"/>
      <c r="F423" s="12">
        <v>50</v>
      </c>
      <c r="G423" s="12"/>
      <c r="H423" s="12">
        <v>50</v>
      </c>
      <c r="I423" s="12">
        <v>126</v>
      </c>
      <c r="J423" s="12">
        <v>50</v>
      </c>
      <c r="K423" s="12">
        <v>50</v>
      </c>
      <c r="L423" s="12"/>
      <c r="M423" s="12">
        <v>50</v>
      </c>
      <c r="N423" s="12">
        <v>50</v>
      </c>
      <c r="O423" s="76">
        <f t="shared" si="47"/>
        <v>0</v>
      </c>
      <c r="P423" s="61"/>
    </row>
    <row r="424" spans="1:16" ht="15">
      <c r="A424" s="17" t="s">
        <v>152</v>
      </c>
      <c r="B424" s="16" t="s">
        <v>46</v>
      </c>
      <c r="C424" s="16" t="s">
        <v>47</v>
      </c>
      <c r="D424" s="12">
        <v>2500</v>
      </c>
      <c r="E424" s="12">
        <v>2408</v>
      </c>
      <c r="F424" s="12">
        <v>1000</v>
      </c>
      <c r="G424" s="12">
        <v>418</v>
      </c>
      <c r="H424" s="12">
        <v>1000</v>
      </c>
      <c r="I424" s="12">
        <v>369</v>
      </c>
      <c r="J424" s="12">
        <v>1000</v>
      </c>
      <c r="K424" s="12">
        <v>1000</v>
      </c>
      <c r="L424" s="12">
        <v>418</v>
      </c>
      <c r="M424" s="12">
        <v>1500</v>
      </c>
      <c r="N424" s="12">
        <v>1500</v>
      </c>
      <c r="O424" s="76">
        <f t="shared" si="47"/>
        <v>0</v>
      </c>
      <c r="P424" s="61"/>
    </row>
    <row r="425" spans="1:16" ht="15">
      <c r="A425" s="17" t="s">
        <v>111</v>
      </c>
      <c r="B425" s="16" t="s">
        <v>63</v>
      </c>
      <c r="C425" s="16" t="s">
        <v>64</v>
      </c>
      <c r="D425" s="12">
        <v>25000</v>
      </c>
      <c r="E425" s="12">
        <v>28350</v>
      </c>
      <c r="F425" s="12">
        <v>11720</v>
      </c>
      <c r="G425" s="12">
        <v>16319</v>
      </c>
      <c r="H425" s="12">
        <v>18500</v>
      </c>
      <c r="I425" s="12">
        <v>13874</v>
      </c>
      <c r="J425" s="12">
        <v>24948</v>
      </c>
      <c r="K425" s="12">
        <v>24948</v>
      </c>
      <c r="L425" s="12">
        <v>11230</v>
      </c>
      <c r="M425" s="12">
        <v>15500</v>
      </c>
      <c r="N425" s="12">
        <v>15500</v>
      </c>
      <c r="O425" s="76">
        <f t="shared" si="47"/>
        <v>0</v>
      </c>
      <c r="P425" s="61"/>
    </row>
    <row r="426" spans="1:16" ht="15">
      <c r="A426" s="17" t="s">
        <v>152</v>
      </c>
      <c r="B426" s="16" t="s">
        <v>78</v>
      </c>
      <c r="C426" s="16" t="s">
        <v>79</v>
      </c>
      <c r="D426" s="12">
        <v>2800</v>
      </c>
      <c r="E426" s="12">
        <v>1265</v>
      </c>
      <c r="F426" s="12">
        <v>3180</v>
      </c>
      <c r="G426" s="12">
        <v>3178</v>
      </c>
      <c r="H426" s="12">
        <v>1400</v>
      </c>
      <c r="I426" s="12">
        <v>452</v>
      </c>
      <c r="J426" s="12">
        <v>1400</v>
      </c>
      <c r="K426" s="12">
        <v>1400</v>
      </c>
      <c r="L426" s="12">
        <v>113</v>
      </c>
      <c r="M426" s="12">
        <v>1400</v>
      </c>
      <c r="N426" s="12">
        <v>1400</v>
      </c>
      <c r="O426" s="76">
        <f t="shared" si="47"/>
        <v>0</v>
      </c>
      <c r="P426" s="61"/>
    </row>
    <row r="427" spans="1:16" ht="15">
      <c r="A427" s="17" t="s">
        <v>111</v>
      </c>
      <c r="B427" s="16" t="s">
        <v>48</v>
      </c>
      <c r="C427" s="16" t="s">
        <v>235</v>
      </c>
      <c r="D427" s="12">
        <v>300</v>
      </c>
      <c r="E427" s="12">
        <v>518</v>
      </c>
      <c r="F427" s="12">
        <v>300</v>
      </c>
      <c r="G427" s="12">
        <v>71</v>
      </c>
      <c r="H427" s="12">
        <v>300</v>
      </c>
      <c r="I427" s="12">
        <v>36</v>
      </c>
      <c r="J427" s="12">
        <v>300</v>
      </c>
      <c r="K427" s="12">
        <v>300</v>
      </c>
      <c r="L427" s="12">
        <v>84</v>
      </c>
      <c r="M427" s="12">
        <v>300</v>
      </c>
      <c r="N427" s="12">
        <v>300</v>
      </c>
      <c r="O427" s="76">
        <f t="shared" si="47"/>
        <v>0</v>
      </c>
      <c r="P427" s="61"/>
    </row>
    <row r="428" spans="1:16" ht="15">
      <c r="A428" s="17" t="s">
        <v>152</v>
      </c>
      <c r="B428" s="16" t="s">
        <v>49</v>
      </c>
      <c r="C428" s="16" t="s">
        <v>50</v>
      </c>
      <c r="D428" s="12">
        <v>13086</v>
      </c>
      <c r="E428" s="12">
        <v>12078</v>
      </c>
      <c r="F428" s="12">
        <v>2200</v>
      </c>
      <c r="G428" s="12">
        <v>1155</v>
      </c>
      <c r="H428" s="12">
        <v>2440</v>
      </c>
      <c r="I428" s="12">
        <v>1380</v>
      </c>
      <c r="J428" s="12">
        <v>2000</v>
      </c>
      <c r="K428" s="12">
        <v>2000</v>
      </c>
      <c r="L428" s="12">
        <v>2054</v>
      </c>
      <c r="M428" s="12">
        <v>2500</v>
      </c>
      <c r="N428" s="12">
        <v>2500</v>
      </c>
      <c r="O428" s="76">
        <f t="shared" si="47"/>
        <v>0</v>
      </c>
      <c r="P428" s="61"/>
    </row>
    <row r="429" spans="1:16" ht="15">
      <c r="A429" s="17" t="s">
        <v>111</v>
      </c>
      <c r="B429" s="16" t="s">
        <v>51</v>
      </c>
      <c r="C429" s="16" t="s">
        <v>236</v>
      </c>
      <c r="D429" s="12">
        <v>3500</v>
      </c>
      <c r="E429" s="12">
        <v>3761</v>
      </c>
      <c r="F429" s="12">
        <v>1750</v>
      </c>
      <c r="G429" s="12">
        <v>1889</v>
      </c>
      <c r="H429" s="12">
        <v>1750</v>
      </c>
      <c r="I429" s="12">
        <v>2785</v>
      </c>
      <c r="J429" s="12">
        <v>1750</v>
      </c>
      <c r="K429" s="12">
        <v>1750</v>
      </c>
      <c r="L429" s="12">
        <v>738</v>
      </c>
      <c r="M429" s="12">
        <v>5000</v>
      </c>
      <c r="N429" s="12">
        <v>5000</v>
      </c>
      <c r="O429" s="76">
        <f t="shared" si="47"/>
        <v>0</v>
      </c>
      <c r="P429" s="61"/>
    </row>
    <row r="430" spans="1:16" ht="15">
      <c r="A430" s="17" t="s">
        <v>152</v>
      </c>
      <c r="B430" s="16" t="s">
        <v>112</v>
      </c>
      <c r="C430" s="16" t="s">
        <v>113</v>
      </c>
      <c r="D430" s="12">
        <v>8500</v>
      </c>
      <c r="E430" s="12">
        <v>8584</v>
      </c>
      <c r="F430" s="12">
        <v>8500</v>
      </c>
      <c r="G430" s="12">
        <v>9441</v>
      </c>
      <c r="H430" s="12">
        <v>8500</v>
      </c>
      <c r="I430" s="12">
        <v>8110</v>
      </c>
      <c r="J430" s="12">
        <v>8500</v>
      </c>
      <c r="K430" s="12">
        <v>8500</v>
      </c>
      <c r="L430" s="12">
        <v>6814</v>
      </c>
      <c r="M430" s="12">
        <v>6500</v>
      </c>
      <c r="N430" s="12">
        <v>6500</v>
      </c>
      <c r="O430" s="76">
        <f t="shared" si="47"/>
        <v>0</v>
      </c>
      <c r="P430" s="61"/>
    </row>
    <row r="431" spans="1:16" ht="15">
      <c r="A431" s="17" t="s">
        <v>111</v>
      </c>
      <c r="B431" s="16" t="s">
        <v>65</v>
      </c>
      <c r="C431" s="16" t="s">
        <v>66</v>
      </c>
      <c r="D431" s="12">
        <v>350</v>
      </c>
      <c r="E431" s="12">
        <v>378</v>
      </c>
      <c r="F431" s="12">
        <v>175</v>
      </c>
      <c r="G431" s="12">
        <v>92</v>
      </c>
      <c r="H431" s="12">
        <v>175</v>
      </c>
      <c r="I431" s="12">
        <v>166</v>
      </c>
      <c r="J431" s="12">
        <v>175</v>
      </c>
      <c r="K431" s="12">
        <v>175</v>
      </c>
      <c r="L431" s="12">
        <v>111</v>
      </c>
      <c r="M431" s="12">
        <v>300</v>
      </c>
      <c r="N431" s="12">
        <v>300</v>
      </c>
      <c r="O431" s="76">
        <f t="shared" si="47"/>
        <v>0</v>
      </c>
      <c r="P431" s="61"/>
    </row>
    <row r="432" spans="1:16" ht="15">
      <c r="A432" s="17" t="s">
        <v>152</v>
      </c>
      <c r="B432" s="16" t="s">
        <v>105</v>
      </c>
      <c r="C432" s="16" t="s">
        <v>106</v>
      </c>
      <c r="D432" s="12">
        <v>19571</v>
      </c>
      <c r="E432" s="12">
        <v>12558</v>
      </c>
      <c r="F432" s="12">
        <v>1400</v>
      </c>
      <c r="G432" s="12">
        <v>777</v>
      </c>
      <c r="H432" s="12">
        <v>2000</v>
      </c>
      <c r="I432" s="12">
        <v>1797</v>
      </c>
      <c r="J432" s="12">
        <v>2000</v>
      </c>
      <c r="K432" s="12">
        <v>2000</v>
      </c>
      <c r="L432" s="12">
        <v>2287</v>
      </c>
      <c r="M432" s="12">
        <v>3500</v>
      </c>
      <c r="N432" s="12">
        <v>3500</v>
      </c>
      <c r="O432" s="76">
        <f t="shared" si="47"/>
        <v>0</v>
      </c>
      <c r="P432" s="61"/>
    </row>
    <row r="433" spans="1:16" ht="15">
      <c r="A433" s="17" t="s">
        <v>152</v>
      </c>
      <c r="B433" s="16" t="s">
        <v>52</v>
      </c>
      <c r="C433" s="46" t="s">
        <v>53</v>
      </c>
      <c r="D433" s="12">
        <v>3950</v>
      </c>
      <c r="E433" s="12">
        <v>1343</v>
      </c>
      <c r="F433" s="12">
        <v>1315</v>
      </c>
      <c r="G433" s="12">
        <v>825</v>
      </c>
      <c r="H433" s="12">
        <v>1915</v>
      </c>
      <c r="I433" s="12">
        <v>794</v>
      </c>
      <c r="J433" s="12">
        <v>1915</v>
      </c>
      <c r="K433" s="12">
        <v>1915</v>
      </c>
      <c r="L433" s="12">
        <v>1136</v>
      </c>
      <c r="M433" s="12">
        <v>1500</v>
      </c>
      <c r="N433" s="12">
        <v>1500</v>
      </c>
      <c r="O433" s="76">
        <f t="shared" si="47"/>
        <v>0</v>
      </c>
      <c r="P433" s="61"/>
    </row>
    <row r="434" spans="1:16" ht="15">
      <c r="A434" s="33" t="s">
        <v>114</v>
      </c>
      <c r="B434" s="9"/>
      <c r="C434" s="34" t="s">
        <v>303</v>
      </c>
      <c r="D434" s="35">
        <f aca="true" t="shared" si="51" ref="D434:N434">SUM(D435:D452)</f>
        <v>285620</v>
      </c>
      <c r="E434" s="35">
        <f t="shared" si="51"/>
        <v>282973</v>
      </c>
      <c r="F434" s="35">
        <f t="shared" si="51"/>
        <v>296611</v>
      </c>
      <c r="G434" s="35">
        <f t="shared" si="51"/>
        <v>298515</v>
      </c>
      <c r="H434" s="35">
        <f t="shared" si="51"/>
        <v>325000</v>
      </c>
      <c r="I434" s="35">
        <f t="shared" si="51"/>
        <v>324974.75</v>
      </c>
      <c r="J434" s="35">
        <f t="shared" si="51"/>
        <v>309625</v>
      </c>
      <c r="K434" s="35">
        <f t="shared" si="51"/>
        <v>315809</v>
      </c>
      <c r="L434" s="35">
        <f t="shared" si="51"/>
        <v>278944</v>
      </c>
      <c r="M434" s="35">
        <f t="shared" si="51"/>
        <v>340565</v>
      </c>
      <c r="N434" s="35">
        <f t="shared" si="51"/>
        <v>341967</v>
      </c>
      <c r="O434" s="76">
        <f t="shared" si="47"/>
        <v>1402</v>
      </c>
      <c r="P434" s="61"/>
    </row>
    <row r="435" spans="1:16" ht="15">
      <c r="A435" s="17" t="s">
        <v>114</v>
      </c>
      <c r="B435" s="36">
        <v>1551</v>
      </c>
      <c r="C435" s="16" t="s">
        <v>115</v>
      </c>
      <c r="D435" s="12"/>
      <c r="E435" s="12"/>
      <c r="F435" s="12"/>
      <c r="G435" s="12"/>
      <c r="H435" s="12">
        <v>8000</v>
      </c>
      <c r="I435" s="12">
        <v>8275</v>
      </c>
      <c r="J435" s="12"/>
      <c r="K435" s="12"/>
      <c r="L435" s="12"/>
      <c r="M435" s="12"/>
      <c r="N435" s="12"/>
      <c r="O435" s="76">
        <f t="shared" si="47"/>
        <v>0</v>
      </c>
      <c r="P435" s="61"/>
    </row>
    <row r="436" spans="1:16" ht="15">
      <c r="A436" s="17" t="s">
        <v>153</v>
      </c>
      <c r="B436" s="36">
        <v>4500</v>
      </c>
      <c r="C436" s="16" t="s">
        <v>55</v>
      </c>
      <c r="D436" s="12">
        <v>1746</v>
      </c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76">
        <f t="shared" si="47"/>
        <v>0</v>
      </c>
      <c r="P436" s="61"/>
    </row>
    <row r="437" spans="1:16" ht="15">
      <c r="A437" s="17" t="s">
        <v>114</v>
      </c>
      <c r="B437" s="44">
        <v>500</v>
      </c>
      <c r="C437" s="37" t="s">
        <v>40</v>
      </c>
      <c r="D437" s="12">
        <v>168113</v>
      </c>
      <c r="E437" s="12">
        <v>169345</v>
      </c>
      <c r="F437" s="12">
        <v>185020</v>
      </c>
      <c r="G437" s="12">
        <v>185792</v>
      </c>
      <c r="H437" s="12">
        <v>196020</v>
      </c>
      <c r="I437" s="12">
        <v>195053</v>
      </c>
      <c r="J437" s="12">
        <v>196020</v>
      </c>
      <c r="K437" s="12">
        <v>198575</v>
      </c>
      <c r="L437" s="12">
        <v>173806</v>
      </c>
      <c r="M437" s="12">
        <v>213000</v>
      </c>
      <c r="N437" s="12">
        <v>213000</v>
      </c>
      <c r="O437" s="76">
        <f t="shared" si="47"/>
        <v>0</v>
      </c>
      <c r="P437" s="61"/>
    </row>
    <row r="438" spans="1:16" ht="15">
      <c r="A438" s="17" t="s">
        <v>114</v>
      </c>
      <c r="B438" s="37" t="s">
        <v>59</v>
      </c>
      <c r="C438" s="37" t="s">
        <v>60</v>
      </c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76">
        <f t="shared" si="47"/>
        <v>0</v>
      </c>
      <c r="P438" s="61"/>
    </row>
    <row r="439" spans="1:16" ht="15">
      <c r="A439" s="17" t="s">
        <v>114</v>
      </c>
      <c r="B439" s="37" t="s">
        <v>41</v>
      </c>
      <c r="C439" s="37" t="s">
        <v>237</v>
      </c>
      <c r="D439" s="12">
        <v>56473</v>
      </c>
      <c r="E439" s="12">
        <v>57699</v>
      </c>
      <c r="F439" s="12">
        <v>62538</v>
      </c>
      <c r="G439" s="12">
        <v>63213</v>
      </c>
      <c r="H439" s="12">
        <v>66255</v>
      </c>
      <c r="I439" s="12">
        <v>66575</v>
      </c>
      <c r="J439" s="12">
        <v>66255</v>
      </c>
      <c r="K439" s="12">
        <v>67120</v>
      </c>
      <c r="L439" s="12">
        <v>59543</v>
      </c>
      <c r="M439" s="12">
        <v>71995</v>
      </c>
      <c r="N439" s="12">
        <v>71995</v>
      </c>
      <c r="O439" s="76">
        <f t="shared" si="47"/>
        <v>0</v>
      </c>
      <c r="P439" s="61"/>
    </row>
    <row r="440" spans="1:16" ht="15">
      <c r="A440" s="17" t="s">
        <v>114</v>
      </c>
      <c r="B440" s="16" t="s">
        <v>42</v>
      </c>
      <c r="C440" s="16" t="s">
        <v>43</v>
      </c>
      <c r="D440" s="12">
        <v>2074</v>
      </c>
      <c r="E440" s="12">
        <v>1512</v>
      </c>
      <c r="F440" s="12">
        <v>2350</v>
      </c>
      <c r="G440" s="12">
        <v>2710</v>
      </c>
      <c r="H440" s="12">
        <v>1480</v>
      </c>
      <c r="I440" s="12">
        <v>1363</v>
      </c>
      <c r="J440" s="12">
        <v>2380</v>
      </c>
      <c r="K440" s="12">
        <v>1790</v>
      </c>
      <c r="L440" s="12">
        <v>1679</v>
      </c>
      <c r="M440" s="12">
        <v>1800</v>
      </c>
      <c r="N440" s="12">
        <v>1800</v>
      </c>
      <c r="O440" s="76">
        <f t="shared" si="47"/>
        <v>0</v>
      </c>
      <c r="P440" s="61"/>
    </row>
    <row r="441" spans="1:16" ht="15">
      <c r="A441" s="17" t="s">
        <v>153</v>
      </c>
      <c r="B441" s="16" t="s">
        <v>44</v>
      </c>
      <c r="C441" s="16" t="s">
        <v>45</v>
      </c>
      <c r="D441" s="12">
        <v>100</v>
      </c>
      <c r="E441" s="12">
        <v>96</v>
      </c>
      <c r="F441" s="12">
        <v>550</v>
      </c>
      <c r="G441" s="12">
        <v>548</v>
      </c>
      <c r="H441" s="12">
        <v>100</v>
      </c>
      <c r="I441" s="12"/>
      <c r="J441" s="12">
        <v>100</v>
      </c>
      <c r="K441" s="12">
        <v>100</v>
      </c>
      <c r="L441" s="12"/>
      <c r="M441" s="12">
        <v>100</v>
      </c>
      <c r="N441" s="12">
        <v>100</v>
      </c>
      <c r="O441" s="76">
        <f t="shared" si="47"/>
        <v>0</v>
      </c>
      <c r="P441" s="61"/>
    </row>
    <row r="442" spans="1:16" ht="15">
      <c r="A442" s="17" t="s">
        <v>153</v>
      </c>
      <c r="B442" s="36">
        <v>5502</v>
      </c>
      <c r="C442" s="16" t="s">
        <v>96</v>
      </c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76">
        <f t="shared" si="47"/>
        <v>0</v>
      </c>
      <c r="P442" s="61"/>
    </row>
    <row r="443" spans="1:16" ht="15">
      <c r="A443" s="17" t="s">
        <v>114</v>
      </c>
      <c r="B443" s="16" t="s">
        <v>46</v>
      </c>
      <c r="C443" s="16" t="s">
        <v>47</v>
      </c>
      <c r="D443" s="12">
        <v>1600</v>
      </c>
      <c r="E443" s="12">
        <v>1395</v>
      </c>
      <c r="F443" s="12">
        <v>1550</v>
      </c>
      <c r="G443" s="12">
        <v>1548</v>
      </c>
      <c r="H443" s="12">
        <v>1100</v>
      </c>
      <c r="I443" s="12">
        <v>1058</v>
      </c>
      <c r="J443" s="12">
        <v>2000</v>
      </c>
      <c r="K443" s="12">
        <v>2000</v>
      </c>
      <c r="L443" s="12">
        <v>1776</v>
      </c>
      <c r="M443" s="12">
        <v>2000</v>
      </c>
      <c r="N443" s="12">
        <v>2000</v>
      </c>
      <c r="O443" s="76">
        <f t="shared" si="47"/>
        <v>0</v>
      </c>
      <c r="P443" s="61"/>
    </row>
    <row r="444" spans="1:16" ht="15">
      <c r="A444" s="17" t="s">
        <v>114</v>
      </c>
      <c r="B444" s="16" t="s">
        <v>63</v>
      </c>
      <c r="C444" s="16" t="s">
        <v>64</v>
      </c>
      <c r="D444" s="12">
        <v>28274</v>
      </c>
      <c r="E444" s="12">
        <v>30636</v>
      </c>
      <c r="F444" s="12">
        <v>26860</v>
      </c>
      <c r="G444" s="12">
        <v>26103</v>
      </c>
      <c r="H444" s="12">
        <v>28856</v>
      </c>
      <c r="I444" s="12">
        <v>29626.75</v>
      </c>
      <c r="J444" s="12">
        <v>24600</v>
      </c>
      <c r="K444" s="12">
        <v>24600</v>
      </c>
      <c r="L444" s="12">
        <v>25347</v>
      </c>
      <c r="M444" s="12">
        <v>30000</v>
      </c>
      <c r="N444" s="12">
        <v>30000</v>
      </c>
      <c r="O444" s="76">
        <f t="shared" si="47"/>
        <v>0</v>
      </c>
      <c r="P444" s="61"/>
    </row>
    <row r="445" spans="1:16" ht="15">
      <c r="A445" s="17" t="s">
        <v>153</v>
      </c>
      <c r="B445" s="16" t="s">
        <v>78</v>
      </c>
      <c r="C445" s="16" t="s">
        <v>79</v>
      </c>
      <c r="D445" s="12"/>
      <c r="E445" s="12">
        <v>461</v>
      </c>
      <c r="F445" s="12">
        <v>290</v>
      </c>
      <c r="G445" s="12">
        <v>289</v>
      </c>
      <c r="H445" s="12"/>
      <c r="I445" s="12">
        <v>20</v>
      </c>
      <c r="J445" s="12"/>
      <c r="K445" s="12">
        <v>2400</v>
      </c>
      <c r="L445" s="12">
        <v>2400</v>
      </c>
      <c r="M445" s="12"/>
      <c r="N445" s="12"/>
      <c r="O445" s="76">
        <f t="shared" si="47"/>
        <v>0</v>
      </c>
      <c r="P445" s="61"/>
    </row>
    <row r="446" spans="1:16" ht="15">
      <c r="A446" s="17" t="s">
        <v>114</v>
      </c>
      <c r="B446" s="16" t="s">
        <v>48</v>
      </c>
      <c r="C446" s="16" t="s">
        <v>235</v>
      </c>
      <c r="D446" s="12">
        <v>600</v>
      </c>
      <c r="E446" s="12">
        <v>628</v>
      </c>
      <c r="F446" s="12">
        <v>840</v>
      </c>
      <c r="G446" s="12">
        <v>840</v>
      </c>
      <c r="H446" s="12">
        <v>840</v>
      </c>
      <c r="I446" s="12">
        <v>558</v>
      </c>
      <c r="J446" s="12">
        <v>840</v>
      </c>
      <c r="K446" s="12">
        <v>840</v>
      </c>
      <c r="L446" s="12">
        <v>665</v>
      </c>
      <c r="M446" s="12">
        <v>840</v>
      </c>
      <c r="N446" s="12">
        <v>840</v>
      </c>
      <c r="O446" s="76">
        <f t="shared" si="47"/>
        <v>0</v>
      </c>
      <c r="P446" s="61"/>
    </row>
    <row r="447" spans="1:16" ht="15">
      <c r="A447" s="17" t="s">
        <v>114</v>
      </c>
      <c r="B447" s="16" t="s">
        <v>49</v>
      </c>
      <c r="C447" s="16" t="s">
        <v>50</v>
      </c>
      <c r="D447" s="12">
        <v>3327</v>
      </c>
      <c r="E447" s="12">
        <v>3156</v>
      </c>
      <c r="F447" s="12">
        <v>1435</v>
      </c>
      <c r="G447" s="12">
        <v>3779</v>
      </c>
      <c r="H447" s="12">
        <v>2688</v>
      </c>
      <c r="I447" s="12">
        <v>2798</v>
      </c>
      <c r="J447" s="12">
        <v>2570</v>
      </c>
      <c r="K447" s="12">
        <v>2570</v>
      </c>
      <c r="L447" s="12">
        <v>1900</v>
      </c>
      <c r="M447" s="12">
        <v>5900</v>
      </c>
      <c r="N447" s="12">
        <v>5900</v>
      </c>
      <c r="O447" s="76">
        <f t="shared" si="47"/>
        <v>0</v>
      </c>
      <c r="P447" s="61"/>
    </row>
    <row r="448" spans="1:16" ht="15">
      <c r="A448" s="17" t="s">
        <v>114</v>
      </c>
      <c r="B448" s="16" t="s">
        <v>51</v>
      </c>
      <c r="C448" s="16" t="s">
        <v>236</v>
      </c>
      <c r="D448" s="12">
        <v>520</v>
      </c>
      <c r="E448" s="12">
        <v>4117</v>
      </c>
      <c r="F448" s="12">
        <v>640</v>
      </c>
      <c r="G448" s="12">
        <v>174</v>
      </c>
      <c r="H448" s="12">
        <v>7520</v>
      </c>
      <c r="I448" s="12">
        <v>7516</v>
      </c>
      <c r="J448" s="12">
        <v>820</v>
      </c>
      <c r="K448" s="12">
        <v>1220</v>
      </c>
      <c r="L448" s="12">
        <v>1192</v>
      </c>
      <c r="M448" s="12">
        <v>1000</v>
      </c>
      <c r="N448" s="12">
        <v>1000</v>
      </c>
      <c r="O448" s="76">
        <f t="shared" si="47"/>
        <v>0</v>
      </c>
      <c r="P448" s="61"/>
    </row>
    <row r="449" spans="1:16" ht="15">
      <c r="A449" s="17" t="s">
        <v>114</v>
      </c>
      <c r="B449" s="16" t="s">
        <v>112</v>
      </c>
      <c r="C449" s="16" t="s">
        <v>113</v>
      </c>
      <c r="D449" s="12"/>
      <c r="E449" s="12">
        <v>42</v>
      </c>
      <c r="F449" s="12"/>
      <c r="G449" s="12"/>
      <c r="H449" s="12"/>
      <c r="I449" s="12"/>
      <c r="J449" s="12"/>
      <c r="K449" s="12">
        <v>750</v>
      </c>
      <c r="L449" s="12">
        <v>750</v>
      </c>
      <c r="M449" s="12"/>
      <c r="N449" s="12"/>
      <c r="O449" s="76">
        <f t="shared" si="47"/>
        <v>0</v>
      </c>
      <c r="P449" s="61"/>
    </row>
    <row r="450" spans="1:16" ht="15">
      <c r="A450" s="17" t="s">
        <v>114</v>
      </c>
      <c r="B450" s="16" t="s">
        <v>65</v>
      </c>
      <c r="C450" s="16" t="s">
        <v>66</v>
      </c>
      <c r="D450" s="12">
        <v>714</v>
      </c>
      <c r="E450" s="12">
        <v>736</v>
      </c>
      <c r="F450" s="12">
        <v>650</v>
      </c>
      <c r="G450" s="12">
        <v>530</v>
      </c>
      <c r="H450" s="12">
        <v>1006</v>
      </c>
      <c r="I450" s="12">
        <v>1006</v>
      </c>
      <c r="J450" s="12">
        <v>1280</v>
      </c>
      <c r="K450" s="12">
        <v>502</v>
      </c>
      <c r="L450" s="12">
        <v>502</v>
      </c>
      <c r="M450" s="12">
        <v>1400</v>
      </c>
      <c r="N450" s="12">
        <v>1400</v>
      </c>
      <c r="O450" s="76">
        <f t="shared" si="47"/>
        <v>0</v>
      </c>
      <c r="P450" s="61"/>
    </row>
    <row r="451" spans="1:16" ht="15">
      <c r="A451" s="17" t="s">
        <v>114</v>
      </c>
      <c r="B451" s="16" t="s">
        <v>105</v>
      </c>
      <c r="C451" s="16" t="s">
        <v>106</v>
      </c>
      <c r="D451" s="12">
        <v>13320</v>
      </c>
      <c r="E451" s="12">
        <v>8802</v>
      </c>
      <c r="F451" s="12">
        <v>10458</v>
      </c>
      <c r="G451" s="12">
        <v>9019</v>
      </c>
      <c r="H451" s="12">
        <v>8845</v>
      </c>
      <c r="I451" s="12">
        <v>8842</v>
      </c>
      <c r="J451" s="12">
        <v>9580</v>
      </c>
      <c r="K451" s="12">
        <v>10562</v>
      </c>
      <c r="L451" s="12">
        <v>8728</v>
      </c>
      <c r="M451" s="12">
        <v>8600</v>
      </c>
      <c r="N451" s="12">
        <v>10002</v>
      </c>
      <c r="O451" s="76">
        <f t="shared" si="47"/>
        <v>1402</v>
      </c>
      <c r="P451" s="61"/>
    </row>
    <row r="452" spans="1:16" ht="15">
      <c r="A452" s="17" t="s">
        <v>114</v>
      </c>
      <c r="B452" s="16" t="s">
        <v>52</v>
      </c>
      <c r="C452" s="16" t="s">
        <v>53</v>
      </c>
      <c r="D452" s="12">
        <v>8759</v>
      </c>
      <c r="E452" s="12">
        <v>4348</v>
      </c>
      <c r="F452" s="12">
        <v>3430</v>
      </c>
      <c r="G452" s="12">
        <v>3970</v>
      </c>
      <c r="H452" s="12">
        <v>2290</v>
      </c>
      <c r="I452" s="12">
        <v>2284</v>
      </c>
      <c r="J452" s="12">
        <v>3180</v>
      </c>
      <c r="K452" s="12">
        <v>2780</v>
      </c>
      <c r="L452" s="12">
        <v>656</v>
      </c>
      <c r="M452" s="12">
        <v>3930</v>
      </c>
      <c r="N452" s="12">
        <v>3930</v>
      </c>
      <c r="O452" s="76">
        <f aca="true" t="shared" si="52" ref="O452:O515">N452-M452</f>
        <v>0</v>
      </c>
      <c r="P452" s="61"/>
    </row>
    <row r="453" spans="1:16" ht="15">
      <c r="A453" s="33" t="s">
        <v>114</v>
      </c>
      <c r="B453" s="9"/>
      <c r="C453" s="34" t="s">
        <v>304</v>
      </c>
      <c r="D453" s="35">
        <f aca="true" t="shared" si="53" ref="D453:N453">SUM(D454:D471)</f>
        <v>558524</v>
      </c>
      <c r="E453" s="35">
        <f t="shared" si="53"/>
        <v>561876</v>
      </c>
      <c r="F453" s="35">
        <f t="shared" si="53"/>
        <v>1052338</v>
      </c>
      <c r="G453" s="35">
        <f t="shared" si="53"/>
        <v>995782.33</v>
      </c>
      <c r="H453" s="35">
        <f t="shared" si="53"/>
        <v>1703450</v>
      </c>
      <c r="I453" s="35">
        <f t="shared" si="53"/>
        <v>1703452</v>
      </c>
      <c r="J453" s="35">
        <f t="shared" si="53"/>
        <v>717825</v>
      </c>
      <c r="K453" s="35">
        <f t="shared" si="53"/>
        <v>740372</v>
      </c>
      <c r="L453" s="35">
        <f t="shared" si="53"/>
        <v>647235</v>
      </c>
      <c r="M453" s="35">
        <f t="shared" si="53"/>
        <v>859825</v>
      </c>
      <c r="N453" s="35">
        <f t="shared" si="53"/>
        <v>867701</v>
      </c>
      <c r="O453" s="76">
        <f t="shared" si="52"/>
        <v>7876</v>
      </c>
      <c r="P453" s="61"/>
    </row>
    <row r="454" spans="1:16" ht="15">
      <c r="A454" s="17" t="s">
        <v>114</v>
      </c>
      <c r="B454" s="36">
        <v>1551</v>
      </c>
      <c r="C454" s="16" t="s">
        <v>115</v>
      </c>
      <c r="D454" s="12">
        <v>0</v>
      </c>
      <c r="E454" s="12"/>
      <c r="F454" s="12">
        <v>443000</v>
      </c>
      <c r="G454" s="12">
        <v>395619</v>
      </c>
      <c r="H454" s="12">
        <v>975784</v>
      </c>
      <c r="I454" s="12">
        <v>975776</v>
      </c>
      <c r="J454" s="12">
        <v>16000</v>
      </c>
      <c r="K454" s="12">
        <v>0</v>
      </c>
      <c r="L454" s="12">
        <v>0</v>
      </c>
      <c r="M454" s="12">
        <v>0</v>
      </c>
      <c r="N454" s="12">
        <v>0</v>
      </c>
      <c r="O454" s="76">
        <f t="shared" si="52"/>
        <v>0</v>
      </c>
      <c r="P454" s="61"/>
    </row>
    <row r="455" spans="1:16" ht="15">
      <c r="A455" s="17" t="s">
        <v>114</v>
      </c>
      <c r="B455" s="37" t="s">
        <v>39</v>
      </c>
      <c r="C455" s="37" t="s">
        <v>40</v>
      </c>
      <c r="D455" s="12">
        <v>338170</v>
      </c>
      <c r="E455" s="12">
        <v>338707</v>
      </c>
      <c r="F455" s="12">
        <v>360150</v>
      </c>
      <c r="G455" s="12">
        <v>360435</v>
      </c>
      <c r="H455" s="12">
        <v>386740</v>
      </c>
      <c r="I455" s="12">
        <v>387955</v>
      </c>
      <c r="J455" s="12">
        <v>436170</v>
      </c>
      <c r="K455" s="12">
        <v>448529</v>
      </c>
      <c r="L455" s="12">
        <v>389070</v>
      </c>
      <c r="M455" s="12">
        <v>554540</v>
      </c>
      <c r="N455" s="12">
        <v>554540</v>
      </c>
      <c r="O455" s="76">
        <f t="shared" si="52"/>
        <v>0</v>
      </c>
      <c r="P455" s="61"/>
    </row>
    <row r="456" spans="1:16" ht="15">
      <c r="A456" s="17" t="s">
        <v>114</v>
      </c>
      <c r="B456" s="37" t="s">
        <v>59</v>
      </c>
      <c r="C456" s="37" t="s">
        <v>60</v>
      </c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76">
        <f t="shared" si="52"/>
        <v>0</v>
      </c>
      <c r="P456" s="61"/>
    </row>
    <row r="457" spans="1:16" ht="15">
      <c r="A457" s="17" t="s">
        <v>114</v>
      </c>
      <c r="B457" s="37" t="s">
        <v>41</v>
      </c>
      <c r="C457" s="37" t="s">
        <v>237</v>
      </c>
      <c r="D457" s="12">
        <v>114642</v>
      </c>
      <c r="E457" s="12">
        <v>114119</v>
      </c>
      <c r="F457" s="12">
        <v>121730</v>
      </c>
      <c r="G457" s="12">
        <v>121314</v>
      </c>
      <c r="H457" s="12">
        <v>130415</v>
      </c>
      <c r="I457" s="12">
        <v>130828</v>
      </c>
      <c r="J457" s="12">
        <v>147425</v>
      </c>
      <c r="K457" s="12">
        <v>150826</v>
      </c>
      <c r="L457" s="12">
        <v>131017</v>
      </c>
      <c r="M457" s="12">
        <v>187435</v>
      </c>
      <c r="N457" s="12">
        <v>187435</v>
      </c>
      <c r="O457" s="76">
        <f t="shared" si="52"/>
        <v>0</v>
      </c>
      <c r="P457" s="61"/>
    </row>
    <row r="458" spans="1:16" ht="15">
      <c r="A458" s="17" t="s">
        <v>114</v>
      </c>
      <c r="B458" s="16" t="s">
        <v>42</v>
      </c>
      <c r="C458" s="16" t="s">
        <v>43</v>
      </c>
      <c r="D458" s="12">
        <v>6950</v>
      </c>
      <c r="E458" s="12">
        <v>6928</v>
      </c>
      <c r="F458" s="12">
        <v>11524</v>
      </c>
      <c r="G458" s="12">
        <v>10761</v>
      </c>
      <c r="H458" s="12">
        <v>5700</v>
      </c>
      <c r="I458" s="12">
        <v>5626</v>
      </c>
      <c r="J458" s="12">
        <v>7500</v>
      </c>
      <c r="K458" s="12">
        <v>7500</v>
      </c>
      <c r="L458" s="12">
        <v>6859</v>
      </c>
      <c r="M458" s="12">
        <v>7500</v>
      </c>
      <c r="N458" s="12">
        <v>7500</v>
      </c>
      <c r="O458" s="76">
        <f t="shared" si="52"/>
        <v>0</v>
      </c>
      <c r="P458" s="61"/>
    </row>
    <row r="459" spans="1:16" ht="15">
      <c r="A459" s="17" t="s">
        <v>153</v>
      </c>
      <c r="B459" s="16" t="s">
        <v>44</v>
      </c>
      <c r="C459" s="16" t="s">
        <v>45</v>
      </c>
      <c r="D459" s="12">
        <v>500</v>
      </c>
      <c r="E459" s="12">
        <v>327</v>
      </c>
      <c r="F459" s="12">
        <v>6806</v>
      </c>
      <c r="G459" s="12">
        <v>6846</v>
      </c>
      <c r="H459" s="12">
        <v>1587</v>
      </c>
      <c r="I459" s="12">
        <v>1587</v>
      </c>
      <c r="J459" s="12">
        <v>1400</v>
      </c>
      <c r="K459" s="12">
        <v>600</v>
      </c>
      <c r="L459" s="12">
        <v>46</v>
      </c>
      <c r="M459" s="12">
        <v>1100</v>
      </c>
      <c r="N459" s="12">
        <v>1100</v>
      </c>
      <c r="O459" s="76">
        <f t="shared" si="52"/>
        <v>0</v>
      </c>
      <c r="P459" s="61"/>
    </row>
    <row r="460" spans="1:16" ht="15">
      <c r="A460" s="17" t="s">
        <v>153</v>
      </c>
      <c r="B460" s="36">
        <v>5502</v>
      </c>
      <c r="C460" s="16" t="s">
        <v>96</v>
      </c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76">
        <f t="shared" si="52"/>
        <v>0</v>
      </c>
      <c r="P460" s="61"/>
    </row>
    <row r="461" spans="1:16" ht="15">
      <c r="A461" s="17" t="s">
        <v>114</v>
      </c>
      <c r="B461" s="16" t="s">
        <v>46</v>
      </c>
      <c r="C461" s="16" t="s">
        <v>47</v>
      </c>
      <c r="D461" s="12">
        <v>4400</v>
      </c>
      <c r="E461" s="12">
        <v>4457</v>
      </c>
      <c r="F461" s="12">
        <v>4041</v>
      </c>
      <c r="G461" s="12">
        <v>3964</v>
      </c>
      <c r="H461" s="12">
        <v>4650</v>
      </c>
      <c r="I461" s="12">
        <v>4642</v>
      </c>
      <c r="J461" s="12">
        <v>3000</v>
      </c>
      <c r="K461" s="12">
        <v>3000</v>
      </c>
      <c r="L461" s="12">
        <v>1941</v>
      </c>
      <c r="M461" s="12">
        <v>3700</v>
      </c>
      <c r="N461" s="12">
        <v>3700</v>
      </c>
      <c r="O461" s="76">
        <f t="shared" si="52"/>
        <v>0</v>
      </c>
      <c r="P461" s="61"/>
    </row>
    <row r="462" spans="1:16" ht="15">
      <c r="A462" s="17" t="s">
        <v>114</v>
      </c>
      <c r="B462" s="16" t="s">
        <v>63</v>
      </c>
      <c r="C462" s="16" t="s">
        <v>64</v>
      </c>
      <c r="D462" s="12">
        <v>29900</v>
      </c>
      <c r="E462" s="12">
        <v>34687</v>
      </c>
      <c r="F462" s="12">
        <v>41000</v>
      </c>
      <c r="G462" s="12">
        <v>39465</v>
      </c>
      <c r="H462" s="12">
        <v>32979</v>
      </c>
      <c r="I462" s="12">
        <v>32969</v>
      </c>
      <c r="J462" s="12">
        <v>40000</v>
      </c>
      <c r="K462" s="12">
        <v>55280</v>
      </c>
      <c r="L462" s="12">
        <v>43788</v>
      </c>
      <c r="M462" s="12">
        <v>47800</v>
      </c>
      <c r="N462" s="12">
        <v>47800</v>
      </c>
      <c r="O462" s="76">
        <f t="shared" si="52"/>
        <v>0</v>
      </c>
      <c r="P462" s="61"/>
    </row>
    <row r="463" spans="1:16" ht="15">
      <c r="A463" s="17" t="s">
        <v>153</v>
      </c>
      <c r="B463" s="16" t="s">
        <v>78</v>
      </c>
      <c r="C463" s="16" t="s">
        <v>79</v>
      </c>
      <c r="D463" s="12">
        <v>1000</v>
      </c>
      <c r="E463" s="12">
        <v>810</v>
      </c>
      <c r="F463" s="12">
        <v>1390</v>
      </c>
      <c r="G463" s="12">
        <v>1387</v>
      </c>
      <c r="H463" s="12">
        <v>5120</v>
      </c>
      <c r="I463" s="12">
        <v>5118</v>
      </c>
      <c r="J463" s="12">
        <v>5200</v>
      </c>
      <c r="K463" s="12">
        <v>5200</v>
      </c>
      <c r="L463" s="12">
        <v>3916</v>
      </c>
      <c r="M463" s="12">
        <v>5200</v>
      </c>
      <c r="N463" s="12">
        <v>5200</v>
      </c>
      <c r="O463" s="76">
        <f t="shared" si="52"/>
        <v>0</v>
      </c>
      <c r="P463" s="61"/>
    </row>
    <row r="464" spans="1:16" ht="15">
      <c r="A464" s="17" t="s">
        <v>114</v>
      </c>
      <c r="B464" s="16" t="s">
        <v>48</v>
      </c>
      <c r="C464" s="16" t="s">
        <v>235</v>
      </c>
      <c r="D464" s="12">
        <v>1200</v>
      </c>
      <c r="E464" s="12">
        <v>857</v>
      </c>
      <c r="F464" s="12">
        <v>1100</v>
      </c>
      <c r="G464" s="12">
        <v>940</v>
      </c>
      <c r="H464" s="12">
        <v>1000</v>
      </c>
      <c r="I464" s="12">
        <v>433</v>
      </c>
      <c r="J464" s="12">
        <v>1400</v>
      </c>
      <c r="K464" s="12">
        <v>1400</v>
      </c>
      <c r="L464" s="12">
        <v>652</v>
      </c>
      <c r="M464" s="12">
        <v>1400</v>
      </c>
      <c r="N464" s="12">
        <v>1400</v>
      </c>
      <c r="O464" s="76">
        <f t="shared" si="52"/>
        <v>0</v>
      </c>
      <c r="P464" s="61"/>
    </row>
    <row r="465" spans="1:16" ht="15">
      <c r="A465" s="17" t="s">
        <v>114</v>
      </c>
      <c r="B465" s="16" t="s">
        <v>49</v>
      </c>
      <c r="C465" s="16" t="s">
        <v>50</v>
      </c>
      <c r="D465" s="12">
        <v>13208</v>
      </c>
      <c r="E465" s="12">
        <v>13964</v>
      </c>
      <c r="F465" s="12">
        <v>4300</v>
      </c>
      <c r="G465" s="12">
        <v>4518.33</v>
      </c>
      <c r="H465" s="12">
        <v>4550</v>
      </c>
      <c r="I465" s="12">
        <v>4531</v>
      </c>
      <c r="J465" s="12">
        <v>4750</v>
      </c>
      <c r="K465" s="12">
        <v>4750</v>
      </c>
      <c r="L465" s="12">
        <v>4580</v>
      </c>
      <c r="M465" s="12">
        <v>4750</v>
      </c>
      <c r="N465" s="12">
        <v>4750</v>
      </c>
      <c r="O465" s="76">
        <f t="shared" si="52"/>
        <v>0</v>
      </c>
      <c r="P465" s="61"/>
    </row>
    <row r="466" spans="1:16" ht="15">
      <c r="A466" s="17" t="s">
        <v>114</v>
      </c>
      <c r="B466" s="16" t="s">
        <v>51</v>
      </c>
      <c r="C466" s="16" t="s">
        <v>236</v>
      </c>
      <c r="D466" s="12">
        <v>17106</v>
      </c>
      <c r="E466" s="12">
        <v>16270</v>
      </c>
      <c r="F466" s="12">
        <v>13155</v>
      </c>
      <c r="G466" s="12">
        <v>7585</v>
      </c>
      <c r="H466" s="12">
        <v>117670</v>
      </c>
      <c r="I466" s="12">
        <v>117668</v>
      </c>
      <c r="J466" s="12">
        <v>20000</v>
      </c>
      <c r="K466" s="12">
        <v>26792</v>
      </c>
      <c r="L466" s="12">
        <v>27128</v>
      </c>
      <c r="M466" s="12">
        <v>11500</v>
      </c>
      <c r="N466" s="12">
        <v>11500</v>
      </c>
      <c r="O466" s="76">
        <f t="shared" si="52"/>
        <v>0</v>
      </c>
      <c r="P466" s="61"/>
    </row>
    <row r="467" spans="1:16" ht="15">
      <c r="A467" s="17" t="s">
        <v>153</v>
      </c>
      <c r="B467" s="36">
        <v>5515</v>
      </c>
      <c r="C467" s="16" t="s">
        <v>333</v>
      </c>
      <c r="D467" s="12">
        <v>7670</v>
      </c>
      <c r="E467" s="12">
        <v>7834</v>
      </c>
      <c r="F467" s="47"/>
      <c r="G467" s="47"/>
      <c r="H467" s="47"/>
      <c r="I467" s="47"/>
      <c r="J467" s="47"/>
      <c r="K467" s="47"/>
      <c r="L467" s="47"/>
      <c r="M467" s="12"/>
      <c r="N467" s="12"/>
      <c r="O467" s="76">
        <f t="shared" si="52"/>
        <v>0</v>
      </c>
      <c r="P467" s="61"/>
    </row>
    <row r="468" spans="1:16" ht="15">
      <c r="A468" s="17" t="s">
        <v>114</v>
      </c>
      <c r="B468" s="16" t="s">
        <v>112</v>
      </c>
      <c r="C468" s="16" t="s">
        <v>113</v>
      </c>
      <c r="D468" s="12"/>
      <c r="E468" s="12"/>
      <c r="F468" s="12">
        <v>95</v>
      </c>
      <c r="G468" s="12">
        <v>95</v>
      </c>
      <c r="H468" s="12"/>
      <c r="I468" s="12"/>
      <c r="J468" s="12"/>
      <c r="K468" s="12"/>
      <c r="L468" s="12"/>
      <c r="M468" s="12"/>
      <c r="N468" s="12"/>
      <c r="O468" s="76">
        <f t="shared" si="52"/>
        <v>0</v>
      </c>
      <c r="P468" s="61"/>
    </row>
    <row r="469" spans="1:16" ht="15">
      <c r="A469" s="17" t="s">
        <v>114</v>
      </c>
      <c r="B469" s="16" t="s">
        <v>65</v>
      </c>
      <c r="C469" s="16" t="s">
        <v>66</v>
      </c>
      <c r="D469" s="12">
        <v>450</v>
      </c>
      <c r="E469" s="12">
        <v>458</v>
      </c>
      <c r="F469" s="12">
        <v>500</v>
      </c>
      <c r="G469" s="12">
        <v>75</v>
      </c>
      <c r="H469" s="12">
        <v>1500</v>
      </c>
      <c r="I469" s="12">
        <v>1466</v>
      </c>
      <c r="J469" s="12">
        <v>1000</v>
      </c>
      <c r="K469" s="12">
        <v>1000</v>
      </c>
      <c r="L469" s="12">
        <v>590</v>
      </c>
      <c r="M469" s="12">
        <v>2000</v>
      </c>
      <c r="N469" s="12">
        <v>2000</v>
      </c>
      <c r="O469" s="76">
        <f t="shared" si="52"/>
        <v>0</v>
      </c>
      <c r="P469" s="61"/>
    </row>
    <row r="470" spans="1:16" ht="15">
      <c r="A470" s="17" t="s">
        <v>114</v>
      </c>
      <c r="B470" s="16" t="s">
        <v>105</v>
      </c>
      <c r="C470" s="16" t="s">
        <v>106</v>
      </c>
      <c r="D470" s="12">
        <v>12428</v>
      </c>
      <c r="E470" s="12">
        <v>12412</v>
      </c>
      <c r="F470" s="12">
        <v>26624</v>
      </c>
      <c r="G470" s="12">
        <v>26596</v>
      </c>
      <c r="H470" s="12">
        <v>29765</v>
      </c>
      <c r="I470" s="12">
        <v>29370</v>
      </c>
      <c r="J470" s="12">
        <v>21000</v>
      </c>
      <c r="K470" s="12">
        <v>25345</v>
      </c>
      <c r="L470" s="12">
        <v>27611</v>
      </c>
      <c r="M470" s="12">
        <v>22500</v>
      </c>
      <c r="N470" s="12">
        <v>28930</v>
      </c>
      <c r="O470" s="76">
        <f t="shared" si="52"/>
        <v>6430</v>
      </c>
      <c r="P470" s="61"/>
    </row>
    <row r="471" spans="1:16" ht="15">
      <c r="A471" s="17" t="s">
        <v>114</v>
      </c>
      <c r="B471" s="16" t="s">
        <v>52</v>
      </c>
      <c r="C471" s="16" t="s">
        <v>53</v>
      </c>
      <c r="D471" s="12">
        <v>10900</v>
      </c>
      <c r="E471" s="12">
        <v>10046</v>
      </c>
      <c r="F471" s="12">
        <v>16923</v>
      </c>
      <c r="G471" s="12">
        <v>16182</v>
      </c>
      <c r="H471" s="12">
        <v>5990</v>
      </c>
      <c r="I471" s="12">
        <v>5483</v>
      </c>
      <c r="J471" s="12">
        <v>12980</v>
      </c>
      <c r="K471" s="12">
        <v>10150</v>
      </c>
      <c r="L471" s="12">
        <v>10037</v>
      </c>
      <c r="M471" s="12">
        <v>10400</v>
      </c>
      <c r="N471" s="12">
        <v>11846</v>
      </c>
      <c r="O471" s="76">
        <f t="shared" si="52"/>
        <v>1446</v>
      </c>
      <c r="P471" s="61"/>
    </row>
    <row r="472" spans="1:16" ht="15">
      <c r="A472" s="33" t="s">
        <v>153</v>
      </c>
      <c r="B472" s="9"/>
      <c r="C472" s="34" t="s">
        <v>305</v>
      </c>
      <c r="D472" s="35">
        <f aca="true" t="shared" si="54" ref="D472:I472">SUM(D474:D486)</f>
        <v>107107</v>
      </c>
      <c r="E472" s="35">
        <f t="shared" si="54"/>
        <v>106675</v>
      </c>
      <c r="F472" s="35">
        <f t="shared" si="54"/>
        <v>223160</v>
      </c>
      <c r="G472" s="35">
        <f t="shared" si="54"/>
        <v>208722</v>
      </c>
      <c r="H472" s="35">
        <f>SUM(H474:H486)</f>
        <v>255751</v>
      </c>
      <c r="I472" s="35">
        <f t="shared" si="54"/>
        <v>241319</v>
      </c>
      <c r="J472" s="35">
        <f>SUM(J473:J486)</f>
        <v>258971</v>
      </c>
      <c r="K472" s="35">
        <f>SUM(K473:K486)</f>
        <v>267261</v>
      </c>
      <c r="L472" s="35">
        <f>SUM(L473:L486)</f>
        <v>203461</v>
      </c>
      <c r="M472" s="35">
        <f>SUM(M473:M486)</f>
        <v>277500</v>
      </c>
      <c r="N472" s="35">
        <f>SUM(N473:N486)</f>
        <v>248582</v>
      </c>
      <c r="O472" s="76">
        <f t="shared" si="52"/>
        <v>-28918</v>
      </c>
      <c r="P472" s="61"/>
    </row>
    <row r="473" spans="1:16" ht="15">
      <c r="A473" s="17" t="s">
        <v>153</v>
      </c>
      <c r="B473" s="36">
        <v>1551</v>
      </c>
      <c r="C473" s="16" t="s">
        <v>115</v>
      </c>
      <c r="D473" s="35"/>
      <c r="E473" s="35"/>
      <c r="F473" s="35"/>
      <c r="G473" s="35"/>
      <c r="H473" s="12"/>
      <c r="I473" s="12"/>
      <c r="J473" s="12">
        <v>30000</v>
      </c>
      <c r="K473" s="12">
        <v>30000</v>
      </c>
      <c r="L473" s="12"/>
      <c r="M473" s="60">
        <v>30000</v>
      </c>
      <c r="N473" s="12">
        <v>0</v>
      </c>
      <c r="O473" s="76">
        <f t="shared" si="52"/>
        <v>-30000</v>
      </c>
      <c r="P473" s="61"/>
    </row>
    <row r="474" spans="1:16" ht="15">
      <c r="A474" s="17" t="s">
        <v>153</v>
      </c>
      <c r="B474" s="37" t="s">
        <v>39</v>
      </c>
      <c r="C474" s="37" t="s">
        <v>40</v>
      </c>
      <c r="D474" s="12">
        <v>80050</v>
      </c>
      <c r="E474" s="12">
        <v>79727</v>
      </c>
      <c r="F474" s="12">
        <v>125530</v>
      </c>
      <c r="G474" s="12">
        <v>126744</v>
      </c>
      <c r="H474" s="12">
        <v>139010</v>
      </c>
      <c r="I474" s="12">
        <v>139998</v>
      </c>
      <c r="J474" s="12">
        <v>136010</v>
      </c>
      <c r="K474" s="12">
        <v>138866</v>
      </c>
      <c r="L474" s="12">
        <v>123140</v>
      </c>
      <c r="M474" s="12">
        <v>150355</v>
      </c>
      <c r="N474" s="12">
        <v>150355</v>
      </c>
      <c r="O474" s="76">
        <f t="shared" si="52"/>
        <v>0</v>
      </c>
      <c r="P474" s="61"/>
    </row>
    <row r="475" spans="1:16" ht="15">
      <c r="A475" s="17" t="s">
        <v>153</v>
      </c>
      <c r="B475" s="37" t="s">
        <v>41</v>
      </c>
      <c r="C475" s="37" t="s">
        <v>237</v>
      </c>
      <c r="D475" s="12">
        <v>27057</v>
      </c>
      <c r="E475" s="12">
        <v>26948</v>
      </c>
      <c r="F475" s="12">
        <v>42433</v>
      </c>
      <c r="G475" s="12">
        <v>42810</v>
      </c>
      <c r="H475" s="12">
        <v>46975</v>
      </c>
      <c r="I475" s="12">
        <v>47272</v>
      </c>
      <c r="J475" s="12">
        <v>45975</v>
      </c>
      <c r="K475" s="12">
        <v>46944</v>
      </c>
      <c r="L475" s="12">
        <v>41481</v>
      </c>
      <c r="M475" s="12">
        <v>50820</v>
      </c>
      <c r="N475" s="12">
        <v>50820</v>
      </c>
      <c r="O475" s="76">
        <f t="shared" si="52"/>
        <v>0</v>
      </c>
      <c r="P475" s="61"/>
    </row>
    <row r="476" spans="1:16" ht="15">
      <c r="A476" s="17" t="s">
        <v>114</v>
      </c>
      <c r="B476" s="16" t="s">
        <v>42</v>
      </c>
      <c r="C476" s="16" t="s">
        <v>43</v>
      </c>
      <c r="D476" s="12"/>
      <c r="E476" s="12"/>
      <c r="F476" s="12">
        <v>1025</v>
      </c>
      <c r="G476" s="12">
        <v>996</v>
      </c>
      <c r="H476" s="12">
        <v>825</v>
      </c>
      <c r="I476" s="12">
        <v>1770</v>
      </c>
      <c r="J476" s="12">
        <v>825</v>
      </c>
      <c r="K476" s="12">
        <v>825</v>
      </c>
      <c r="L476" s="12">
        <v>523</v>
      </c>
      <c r="M476" s="12">
        <v>825</v>
      </c>
      <c r="N476" s="12">
        <v>825</v>
      </c>
      <c r="O476" s="76">
        <f t="shared" si="52"/>
        <v>0</v>
      </c>
      <c r="P476" s="61"/>
    </row>
    <row r="477" spans="1:16" ht="15">
      <c r="A477" s="17" t="s">
        <v>153</v>
      </c>
      <c r="B477" s="16" t="s">
        <v>44</v>
      </c>
      <c r="C477" s="16" t="s">
        <v>45</v>
      </c>
      <c r="D477" s="12"/>
      <c r="E477" s="12"/>
      <c r="F477" s="12">
        <v>0</v>
      </c>
      <c r="G477" s="12"/>
      <c r="H477" s="12">
        <v>50</v>
      </c>
      <c r="I477" s="12">
        <v>126</v>
      </c>
      <c r="J477" s="12">
        <v>50</v>
      </c>
      <c r="K477" s="12">
        <v>50</v>
      </c>
      <c r="L477" s="12"/>
      <c r="M477" s="12">
        <v>50</v>
      </c>
      <c r="N477" s="12">
        <v>50</v>
      </c>
      <c r="O477" s="76">
        <f t="shared" si="52"/>
        <v>0</v>
      </c>
      <c r="P477" s="61"/>
    </row>
    <row r="478" spans="1:16" ht="15">
      <c r="A478" s="17" t="s">
        <v>114</v>
      </c>
      <c r="B478" s="16" t="s">
        <v>46</v>
      </c>
      <c r="C478" s="16" t="s">
        <v>47</v>
      </c>
      <c r="D478" s="12"/>
      <c r="E478" s="12"/>
      <c r="F478" s="12">
        <v>1500</v>
      </c>
      <c r="G478" s="12">
        <v>1306</v>
      </c>
      <c r="H478" s="12">
        <v>4900</v>
      </c>
      <c r="I478" s="12">
        <v>4848</v>
      </c>
      <c r="J478" s="12">
        <v>1500</v>
      </c>
      <c r="K478" s="12">
        <v>1500</v>
      </c>
      <c r="L478" s="12">
        <v>814</v>
      </c>
      <c r="M478" s="12">
        <v>2000</v>
      </c>
      <c r="N478" s="12">
        <v>2000</v>
      </c>
      <c r="O478" s="76">
        <f t="shared" si="52"/>
        <v>0</v>
      </c>
      <c r="P478" s="61"/>
    </row>
    <row r="479" spans="1:16" ht="15">
      <c r="A479" s="17" t="s">
        <v>114</v>
      </c>
      <c r="B479" s="16" t="s">
        <v>63</v>
      </c>
      <c r="C479" s="16" t="s">
        <v>64</v>
      </c>
      <c r="D479" s="12"/>
      <c r="E479" s="12"/>
      <c r="F479" s="12">
        <v>34625</v>
      </c>
      <c r="G479" s="12">
        <v>19418</v>
      </c>
      <c r="H479" s="12">
        <v>30100</v>
      </c>
      <c r="I479" s="12">
        <v>14584</v>
      </c>
      <c r="J479" s="12">
        <v>16000</v>
      </c>
      <c r="K479" s="12">
        <v>21000</v>
      </c>
      <c r="L479" s="12">
        <v>17673</v>
      </c>
      <c r="M479" s="12">
        <v>21000</v>
      </c>
      <c r="N479" s="12">
        <v>21000</v>
      </c>
      <c r="O479" s="76">
        <f t="shared" si="52"/>
        <v>0</v>
      </c>
      <c r="P479" s="61"/>
    </row>
    <row r="480" spans="1:16" ht="15">
      <c r="A480" s="17" t="s">
        <v>153</v>
      </c>
      <c r="B480" s="16" t="s">
        <v>78</v>
      </c>
      <c r="C480" s="16" t="s">
        <v>79</v>
      </c>
      <c r="D480" s="12"/>
      <c r="E480" s="12"/>
      <c r="F480" s="12">
        <v>1400</v>
      </c>
      <c r="G480" s="12">
        <v>911</v>
      </c>
      <c r="H480" s="12">
        <v>1400</v>
      </c>
      <c r="I480" s="12">
        <v>22</v>
      </c>
      <c r="J480" s="12">
        <v>1400</v>
      </c>
      <c r="K480" s="12">
        <v>1400</v>
      </c>
      <c r="L480" s="12">
        <v>24</v>
      </c>
      <c r="M480" s="12">
        <v>1400</v>
      </c>
      <c r="N480" s="12">
        <v>1400</v>
      </c>
      <c r="O480" s="76">
        <f t="shared" si="52"/>
        <v>0</v>
      </c>
      <c r="P480" s="61"/>
    </row>
    <row r="481" spans="1:16" ht="15">
      <c r="A481" s="17" t="s">
        <v>114</v>
      </c>
      <c r="B481" s="16" t="s">
        <v>48</v>
      </c>
      <c r="C481" s="16" t="s">
        <v>235</v>
      </c>
      <c r="D481" s="12"/>
      <c r="E481" s="12"/>
      <c r="F481" s="12">
        <v>450</v>
      </c>
      <c r="G481" s="12">
        <v>396</v>
      </c>
      <c r="H481" s="12">
        <v>300</v>
      </c>
      <c r="I481" s="12">
        <v>281</v>
      </c>
      <c r="J481" s="12">
        <v>300</v>
      </c>
      <c r="K481" s="12">
        <v>300</v>
      </c>
      <c r="L481" s="12">
        <v>159</v>
      </c>
      <c r="M481" s="12">
        <v>300</v>
      </c>
      <c r="N481" s="12">
        <v>300</v>
      </c>
      <c r="O481" s="76">
        <f t="shared" si="52"/>
        <v>0</v>
      </c>
      <c r="P481" s="61"/>
    </row>
    <row r="482" spans="1:16" ht="15">
      <c r="A482" s="17" t="s">
        <v>114</v>
      </c>
      <c r="B482" s="16" t="s">
        <v>49</v>
      </c>
      <c r="C482" s="16" t="s">
        <v>50</v>
      </c>
      <c r="D482" s="12"/>
      <c r="E482" s="12"/>
      <c r="F482" s="12">
        <v>3026</v>
      </c>
      <c r="G482" s="12">
        <v>2508</v>
      </c>
      <c r="H482" s="12">
        <v>6600</v>
      </c>
      <c r="I482" s="12">
        <v>6630</v>
      </c>
      <c r="J482" s="12">
        <v>2000</v>
      </c>
      <c r="K482" s="12">
        <v>2300</v>
      </c>
      <c r="L482" s="12">
        <v>2060</v>
      </c>
      <c r="M482" s="12">
        <v>2600</v>
      </c>
      <c r="N482" s="12">
        <v>2600</v>
      </c>
      <c r="O482" s="76">
        <f t="shared" si="52"/>
        <v>0</v>
      </c>
      <c r="P482" s="61"/>
    </row>
    <row r="483" spans="1:16" ht="15">
      <c r="A483" s="17" t="s">
        <v>114</v>
      </c>
      <c r="B483" s="16" t="s">
        <v>51</v>
      </c>
      <c r="C483" s="16" t="s">
        <v>236</v>
      </c>
      <c r="D483" s="12"/>
      <c r="E483" s="12"/>
      <c r="F483" s="12">
        <v>2750</v>
      </c>
      <c r="G483" s="12">
        <v>3320</v>
      </c>
      <c r="H483" s="12">
        <v>7150</v>
      </c>
      <c r="I483" s="12">
        <v>7147</v>
      </c>
      <c r="J483" s="12">
        <v>1750</v>
      </c>
      <c r="K483" s="12">
        <v>6301</v>
      </c>
      <c r="L483" s="12">
        <v>3707</v>
      </c>
      <c r="M483" s="12">
        <v>5100</v>
      </c>
      <c r="N483" s="12">
        <v>5100</v>
      </c>
      <c r="O483" s="76">
        <f t="shared" si="52"/>
        <v>0</v>
      </c>
      <c r="P483" s="61"/>
    </row>
    <row r="484" spans="1:16" ht="15">
      <c r="A484" s="17" t="s">
        <v>114</v>
      </c>
      <c r="B484" s="16" t="s">
        <v>65</v>
      </c>
      <c r="C484" s="16" t="s">
        <v>66</v>
      </c>
      <c r="D484" s="12"/>
      <c r="E484" s="12"/>
      <c r="F484" s="12">
        <v>175</v>
      </c>
      <c r="G484" s="12">
        <v>3</v>
      </c>
      <c r="H484" s="12">
        <v>175</v>
      </c>
      <c r="I484" s="12">
        <v>292</v>
      </c>
      <c r="J484" s="12">
        <v>175</v>
      </c>
      <c r="K484" s="12">
        <v>498</v>
      </c>
      <c r="L484" s="12">
        <v>495</v>
      </c>
      <c r="M484" s="12">
        <v>350</v>
      </c>
      <c r="N484" s="12">
        <v>350</v>
      </c>
      <c r="O484" s="76">
        <f t="shared" si="52"/>
        <v>0</v>
      </c>
      <c r="P484" s="61"/>
    </row>
    <row r="485" spans="1:16" ht="15">
      <c r="A485" s="17" t="s">
        <v>114</v>
      </c>
      <c r="B485" s="16" t="s">
        <v>105</v>
      </c>
      <c r="C485" s="16" t="s">
        <v>106</v>
      </c>
      <c r="D485" s="12"/>
      <c r="E485" s="12"/>
      <c r="F485" s="12">
        <v>8331</v>
      </c>
      <c r="G485" s="12">
        <v>8694</v>
      </c>
      <c r="H485" s="12">
        <v>15951</v>
      </c>
      <c r="I485" s="12">
        <v>16031</v>
      </c>
      <c r="J485" s="12">
        <v>21071</v>
      </c>
      <c r="K485" s="12">
        <v>15362</v>
      </c>
      <c r="L485" s="12">
        <v>12516</v>
      </c>
      <c r="M485" s="12">
        <v>11200</v>
      </c>
      <c r="N485" s="12">
        <v>12282</v>
      </c>
      <c r="O485" s="76">
        <f t="shared" si="52"/>
        <v>1082</v>
      </c>
      <c r="P485" s="61"/>
    </row>
    <row r="486" spans="1:16" ht="15">
      <c r="A486" s="17" t="s">
        <v>114</v>
      </c>
      <c r="B486" s="16" t="s">
        <v>52</v>
      </c>
      <c r="C486" s="46" t="s">
        <v>53</v>
      </c>
      <c r="D486" s="12"/>
      <c r="E486" s="12"/>
      <c r="F486" s="12">
        <v>1915</v>
      </c>
      <c r="G486" s="12">
        <v>1616</v>
      </c>
      <c r="H486" s="12">
        <v>2315</v>
      </c>
      <c r="I486" s="12">
        <v>2318</v>
      </c>
      <c r="J486" s="12">
        <v>1915</v>
      </c>
      <c r="K486" s="12">
        <v>1915</v>
      </c>
      <c r="L486" s="12">
        <v>869</v>
      </c>
      <c r="M486" s="12">
        <v>1500</v>
      </c>
      <c r="N486" s="12">
        <v>1500</v>
      </c>
      <c r="O486" s="76">
        <f t="shared" si="52"/>
        <v>0</v>
      </c>
      <c r="P486" s="61"/>
    </row>
    <row r="487" spans="1:16" ht="15">
      <c r="A487" s="33" t="s">
        <v>153</v>
      </c>
      <c r="B487" s="9"/>
      <c r="C487" s="34" t="s">
        <v>361</v>
      </c>
      <c r="D487" s="35">
        <f aca="true" t="shared" si="55" ref="D487:N487">D488</f>
        <v>111200</v>
      </c>
      <c r="E487" s="35">
        <f t="shared" si="55"/>
        <v>88327</v>
      </c>
      <c r="F487" s="35">
        <f t="shared" si="55"/>
        <v>111200</v>
      </c>
      <c r="G487" s="35">
        <f t="shared" si="55"/>
        <v>113665</v>
      </c>
      <c r="H487" s="35">
        <f t="shared" si="55"/>
        <v>132000</v>
      </c>
      <c r="I487" s="35">
        <f t="shared" si="55"/>
        <v>132262</v>
      </c>
      <c r="J487" s="35">
        <f t="shared" si="55"/>
        <v>135000</v>
      </c>
      <c r="K487" s="35">
        <f t="shared" si="55"/>
        <v>135000</v>
      </c>
      <c r="L487" s="35">
        <f t="shared" si="55"/>
        <v>120935</v>
      </c>
      <c r="M487" s="35">
        <f t="shared" si="55"/>
        <v>140000</v>
      </c>
      <c r="N487" s="35">
        <f t="shared" si="55"/>
        <v>140000</v>
      </c>
      <c r="O487" s="76">
        <f t="shared" si="52"/>
        <v>0</v>
      </c>
      <c r="P487" s="61"/>
    </row>
    <row r="488" spans="1:16" ht="15">
      <c r="A488" s="17" t="s">
        <v>153</v>
      </c>
      <c r="B488" s="36">
        <v>5524</v>
      </c>
      <c r="C488" s="16" t="s">
        <v>363</v>
      </c>
      <c r="D488" s="12">
        <v>111200</v>
      </c>
      <c r="E488" s="12">
        <v>88327</v>
      </c>
      <c r="F488" s="12">
        <v>111200</v>
      </c>
      <c r="G488" s="12">
        <v>113665</v>
      </c>
      <c r="H488" s="12">
        <v>132000</v>
      </c>
      <c r="I488" s="12">
        <v>132262</v>
      </c>
      <c r="J488" s="12">
        <v>135000</v>
      </c>
      <c r="K488" s="12">
        <v>135000</v>
      </c>
      <c r="L488" s="12">
        <v>120935</v>
      </c>
      <c r="M488" s="12">
        <v>140000</v>
      </c>
      <c r="N488" s="12">
        <v>140000</v>
      </c>
      <c r="O488" s="76">
        <f t="shared" si="52"/>
        <v>0</v>
      </c>
      <c r="P488" s="61"/>
    </row>
    <row r="489" spans="1:16" ht="15">
      <c r="A489" s="33" t="s">
        <v>296</v>
      </c>
      <c r="B489" s="34"/>
      <c r="C489" s="9" t="s">
        <v>301</v>
      </c>
      <c r="D489" s="35">
        <f aca="true" t="shared" si="56" ref="D489:N489">SUM(D490+D491)</f>
        <v>84595</v>
      </c>
      <c r="E489" s="35">
        <f t="shared" si="56"/>
        <v>85217</v>
      </c>
      <c r="F489" s="35">
        <f t="shared" si="56"/>
        <v>76226</v>
      </c>
      <c r="G489" s="35">
        <f t="shared" si="56"/>
        <v>81717</v>
      </c>
      <c r="H489" s="35">
        <f t="shared" si="56"/>
        <v>81205</v>
      </c>
      <c r="I489" s="35">
        <f t="shared" si="56"/>
        <v>81182</v>
      </c>
      <c r="J489" s="35">
        <f t="shared" si="56"/>
        <v>81205</v>
      </c>
      <c r="K489" s="35">
        <f t="shared" si="56"/>
        <v>81205</v>
      </c>
      <c r="L489" s="35">
        <f t="shared" si="56"/>
        <v>71025</v>
      </c>
      <c r="M489" s="35">
        <f t="shared" si="56"/>
        <v>88960</v>
      </c>
      <c r="N489" s="35">
        <f t="shared" si="56"/>
        <v>88960</v>
      </c>
      <c r="O489" s="76">
        <f t="shared" si="52"/>
        <v>0</v>
      </c>
      <c r="P489" s="61"/>
    </row>
    <row r="490" spans="1:16" ht="15">
      <c r="A490" s="17" t="s">
        <v>296</v>
      </c>
      <c r="B490" s="37" t="s">
        <v>39</v>
      </c>
      <c r="C490" s="37" t="s">
        <v>40</v>
      </c>
      <c r="D490" s="12">
        <v>63225</v>
      </c>
      <c r="E490" s="12">
        <v>63691</v>
      </c>
      <c r="F490" s="12">
        <v>56970</v>
      </c>
      <c r="G490" s="12">
        <v>61120</v>
      </c>
      <c r="H490" s="12">
        <v>60690</v>
      </c>
      <c r="I490" s="12">
        <v>60684</v>
      </c>
      <c r="J490" s="12">
        <v>60690</v>
      </c>
      <c r="K490" s="12">
        <v>60690</v>
      </c>
      <c r="L490" s="12">
        <v>53187</v>
      </c>
      <c r="M490" s="12">
        <v>66485</v>
      </c>
      <c r="N490" s="12">
        <v>66485</v>
      </c>
      <c r="O490" s="76">
        <f t="shared" si="52"/>
        <v>0</v>
      </c>
      <c r="P490" s="61"/>
    </row>
    <row r="491" spans="1:16" ht="15">
      <c r="A491" s="17" t="s">
        <v>296</v>
      </c>
      <c r="B491" s="37" t="s">
        <v>41</v>
      </c>
      <c r="C491" s="37" t="s">
        <v>237</v>
      </c>
      <c r="D491" s="12">
        <v>21370</v>
      </c>
      <c r="E491" s="12">
        <v>21526</v>
      </c>
      <c r="F491" s="12">
        <v>19256</v>
      </c>
      <c r="G491" s="12">
        <v>20597</v>
      </c>
      <c r="H491" s="12">
        <v>20515</v>
      </c>
      <c r="I491" s="12">
        <v>20498</v>
      </c>
      <c r="J491" s="12">
        <v>20515</v>
      </c>
      <c r="K491" s="12">
        <v>20515</v>
      </c>
      <c r="L491" s="12">
        <v>17838</v>
      </c>
      <c r="M491" s="12">
        <v>22475</v>
      </c>
      <c r="N491" s="12">
        <v>22475</v>
      </c>
      <c r="O491" s="76">
        <f t="shared" si="52"/>
        <v>0</v>
      </c>
      <c r="P491" s="61"/>
    </row>
    <row r="492" spans="1:16" ht="15">
      <c r="A492" s="33" t="s">
        <v>153</v>
      </c>
      <c r="B492" s="9"/>
      <c r="C492" s="9" t="s">
        <v>359</v>
      </c>
      <c r="D492" s="35">
        <f aca="true" t="shared" si="57" ref="D492:N492">SUM(D493:D512)</f>
        <v>719537</v>
      </c>
      <c r="E492" s="35">
        <f t="shared" si="57"/>
        <v>657927.1</v>
      </c>
      <c r="F492" s="35">
        <f t="shared" si="57"/>
        <v>760945</v>
      </c>
      <c r="G492" s="35">
        <f t="shared" si="57"/>
        <v>701822</v>
      </c>
      <c r="H492" s="35">
        <f t="shared" si="57"/>
        <v>795458</v>
      </c>
      <c r="I492" s="35">
        <f t="shared" si="57"/>
        <v>769384</v>
      </c>
      <c r="J492" s="35">
        <f t="shared" si="57"/>
        <v>744531</v>
      </c>
      <c r="K492" s="35">
        <f t="shared" si="57"/>
        <v>800565</v>
      </c>
      <c r="L492" s="35">
        <f t="shared" si="57"/>
        <v>662566</v>
      </c>
      <c r="M492" s="35">
        <f t="shared" si="57"/>
        <v>812960</v>
      </c>
      <c r="N492" s="35">
        <f t="shared" si="57"/>
        <v>812235</v>
      </c>
      <c r="O492" s="76">
        <f t="shared" si="52"/>
        <v>-725</v>
      </c>
      <c r="P492" s="61"/>
    </row>
    <row r="493" spans="1:16" ht="15">
      <c r="A493" s="17" t="s">
        <v>153</v>
      </c>
      <c r="B493" s="36">
        <v>1551</v>
      </c>
      <c r="C493" s="16" t="s">
        <v>115</v>
      </c>
      <c r="D493" s="12">
        <v>36299</v>
      </c>
      <c r="E493" s="12">
        <v>38627</v>
      </c>
      <c r="F493" s="12">
        <v>8000</v>
      </c>
      <c r="G493" s="12"/>
      <c r="H493" s="12">
        <v>38270</v>
      </c>
      <c r="I493" s="12">
        <v>38270</v>
      </c>
      <c r="J493" s="12">
        <v>36240</v>
      </c>
      <c r="K493" s="12">
        <v>36240</v>
      </c>
      <c r="L493" s="12"/>
      <c r="M493" s="12">
        <v>64400</v>
      </c>
      <c r="N493" s="12">
        <v>58200</v>
      </c>
      <c r="O493" s="76">
        <f t="shared" si="52"/>
        <v>-6200</v>
      </c>
      <c r="P493" s="61"/>
    </row>
    <row r="494" spans="1:16" ht="15">
      <c r="A494" s="17" t="s">
        <v>153</v>
      </c>
      <c r="B494" s="36">
        <v>1554</v>
      </c>
      <c r="C494" s="16" t="s">
        <v>117</v>
      </c>
      <c r="D494" s="12"/>
      <c r="E494" s="12"/>
      <c r="F494" s="12">
        <v>23860</v>
      </c>
      <c r="G494" s="12">
        <v>23856</v>
      </c>
      <c r="H494" s="12"/>
      <c r="I494" s="12"/>
      <c r="J494" s="12"/>
      <c r="K494" s="12"/>
      <c r="L494" s="12"/>
      <c r="M494" s="60"/>
      <c r="N494" s="60"/>
      <c r="O494" s="76">
        <f t="shared" si="52"/>
        <v>0</v>
      </c>
      <c r="P494" s="61"/>
    </row>
    <row r="495" spans="1:16" ht="15">
      <c r="A495" s="17" t="s">
        <v>153</v>
      </c>
      <c r="B495" s="36">
        <v>4521</v>
      </c>
      <c r="C495" s="16" t="s">
        <v>270</v>
      </c>
      <c r="D495" s="12"/>
      <c r="E495" s="12"/>
      <c r="F495" s="12"/>
      <c r="G495" s="12"/>
      <c r="H495" s="12">
        <v>1436</v>
      </c>
      <c r="I495" s="12">
        <v>1436</v>
      </c>
      <c r="J495" s="12">
        <v>1436</v>
      </c>
      <c r="K495" s="12">
        <v>1436</v>
      </c>
      <c r="L495" s="12"/>
      <c r="M495" s="12">
        <v>0</v>
      </c>
      <c r="N495" s="12">
        <v>0</v>
      </c>
      <c r="O495" s="76">
        <f t="shared" si="52"/>
        <v>0</v>
      </c>
      <c r="P495" s="61"/>
    </row>
    <row r="496" spans="1:16" ht="15">
      <c r="A496" s="17" t="s">
        <v>153</v>
      </c>
      <c r="B496" s="37" t="s">
        <v>39</v>
      </c>
      <c r="C496" s="37" t="s">
        <v>40</v>
      </c>
      <c r="D496" s="12">
        <v>338216</v>
      </c>
      <c r="E496" s="12">
        <v>335853.16</v>
      </c>
      <c r="F496" s="12">
        <v>388291</v>
      </c>
      <c r="G496" s="12">
        <v>381691</v>
      </c>
      <c r="H496" s="12">
        <v>405107</v>
      </c>
      <c r="I496" s="12">
        <v>407391</v>
      </c>
      <c r="J496" s="12">
        <v>401960</v>
      </c>
      <c r="K496" s="12">
        <v>409409</v>
      </c>
      <c r="L496" s="12">
        <v>369626</v>
      </c>
      <c r="M496" s="12">
        <v>413485</v>
      </c>
      <c r="N496" s="12">
        <v>413485</v>
      </c>
      <c r="O496" s="76">
        <f t="shared" si="52"/>
        <v>0</v>
      </c>
      <c r="P496" s="61"/>
    </row>
    <row r="497" spans="1:16" ht="15">
      <c r="A497" s="17" t="s">
        <v>153</v>
      </c>
      <c r="B497" s="37" t="s">
        <v>59</v>
      </c>
      <c r="C497" s="37" t="s">
        <v>60</v>
      </c>
      <c r="D497" s="12"/>
      <c r="E497" s="12">
        <v>480</v>
      </c>
      <c r="F497" s="12"/>
      <c r="G497" s="12"/>
      <c r="H497" s="12"/>
      <c r="I497" s="12"/>
      <c r="J497" s="12"/>
      <c r="K497" s="12"/>
      <c r="L497" s="12"/>
      <c r="M497" s="12"/>
      <c r="N497" s="12"/>
      <c r="O497" s="76">
        <f t="shared" si="52"/>
        <v>0</v>
      </c>
      <c r="P497" s="61"/>
    </row>
    <row r="498" spans="1:16" ht="15">
      <c r="A498" s="17" t="s">
        <v>153</v>
      </c>
      <c r="B498" s="37" t="s">
        <v>41</v>
      </c>
      <c r="C498" s="37" t="s">
        <v>237</v>
      </c>
      <c r="D498" s="12">
        <v>113653</v>
      </c>
      <c r="E498" s="12">
        <v>113757.94</v>
      </c>
      <c r="F498" s="12">
        <v>131240</v>
      </c>
      <c r="G498" s="12">
        <v>128875</v>
      </c>
      <c r="H498" s="12">
        <v>136929</v>
      </c>
      <c r="I498" s="12">
        <v>137412</v>
      </c>
      <c r="J498" s="12">
        <v>135865</v>
      </c>
      <c r="K498" s="12">
        <v>137605</v>
      </c>
      <c r="L498" s="12">
        <v>124470</v>
      </c>
      <c r="M498" s="12">
        <v>139760</v>
      </c>
      <c r="N498" s="12">
        <v>139760</v>
      </c>
      <c r="O498" s="76">
        <f t="shared" si="52"/>
        <v>0</v>
      </c>
      <c r="P498" s="61"/>
    </row>
    <row r="499" spans="1:16" ht="15">
      <c r="A499" s="17" t="s">
        <v>153</v>
      </c>
      <c r="B499" s="16" t="s">
        <v>42</v>
      </c>
      <c r="C499" s="16" t="s">
        <v>43</v>
      </c>
      <c r="D499" s="12">
        <v>4230</v>
      </c>
      <c r="E499" s="12">
        <v>4138</v>
      </c>
      <c r="F499" s="12">
        <v>6230</v>
      </c>
      <c r="G499" s="12">
        <v>5514</v>
      </c>
      <c r="H499" s="12">
        <v>4322</v>
      </c>
      <c r="I499" s="12">
        <v>3900</v>
      </c>
      <c r="J499" s="12">
        <v>4230</v>
      </c>
      <c r="K499" s="12">
        <v>4379</v>
      </c>
      <c r="L499" s="12">
        <v>3731</v>
      </c>
      <c r="M499" s="12">
        <v>4230</v>
      </c>
      <c r="N499" s="12">
        <v>4230</v>
      </c>
      <c r="O499" s="76">
        <f t="shared" si="52"/>
        <v>0</v>
      </c>
      <c r="P499" s="61"/>
    </row>
    <row r="500" spans="1:16" ht="15">
      <c r="A500" s="17" t="s">
        <v>153</v>
      </c>
      <c r="B500" s="16" t="s">
        <v>44</v>
      </c>
      <c r="C500" s="16" t="s">
        <v>45</v>
      </c>
      <c r="D500" s="12">
        <v>6000</v>
      </c>
      <c r="E500" s="12">
        <v>5962</v>
      </c>
      <c r="F500" s="12">
        <v>13013</v>
      </c>
      <c r="G500" s="12">
        <v>11590</v>
      </c>
      <c r="H500" s="12">
        <v>14709</v>
      </c>
      <c r="I500" s="12">
        <v>9635</v>
      </c>
      <c r="J500" s="12">
        <v>4000</v>
      </c>
      <c r="K500" s="12">
        <v>18047</v>
      </c>
      <c r="L500" s="12">
        <v>16343</v>
      </c>
      <c r="M500" s="12">
        <v>4000</v>
      </c>
      <c r="N500" s="12">
        <v>4000</v>
      </c>
      <c r="O500" s="76">
        <f t="shared" si="52"/>
        <v>0</v>
      </c>
      <c r="P500" s="61"/>
    </row>
    <row r="501" spans="1:16" ht="15">
      <c r="A501" s="17" t="s">
        <v>153</v>
      </c>
      <c r="B501" s="36">
        <v>5502</v>
      </c>
      <c r="C501" s="16" t="s">
        <v>96</v>
      </c>
      <c r="D501" s="12"/>
      <c r="E501" s="12">
        <v>270</v>
      </c>
      <c r="F501" s="12"/>
      <c r="G501" s="12"/>
      <c r="H501" s="12"/>
      <c r="I501" s="12"/>
      <c r="J501" s="12"/>
      <c r="K501" s="12"/>
      <c r="L501" s="12"/>
      <c r="M501" s="12"/>
      <c r="N501" s="12"/>
      <c r="O501" s="76">
        <f t="shared" si="52"/>
        <v>0</v>
      </c>
      <c r="P501" s="61"/>
    </row>
    <row r="502" spans="1:16" ht="15">
      <c r="A502" s="17" t="s">
        <v>153</v>
      </c>
      <c r="B502" s="16" t="s">
        <v>46</v>
      </c>
      <c r="C502" s="16" t="s">
        <v>47</v>
      </c>
      <c r="D502" s="12">
        <v>10892</v>
      </c>
      <c r="E502" s="12">
        <v>8541</v>
      </c>
      <c r="F502" s="12">
        <v>3000</v>
      </c>
      <c r="G502" s="12">
        <v>2892</v>
      </c>
      <c r="H502" s="12">
        <v>11957</v>
      </c>
      <c r="I502" s="12">
        <v>9561</v>
      </c>
      <c r="J502" s="12">
        <v>3700</v>
      </c>
      <c r="K502" s="12">
        <v>10062</v>
      </c>
      <c r="L502" s="12">
        <v>9558</v>
      </c>
      <c r="M502" s="12">
        <v>3700</v>
      </c>
      <c r="N502" s="12">
        <v>3700</v>
      </c>
      <c r="O502" s="76">
        <f t="shared" si="52"/>
        <v>0</v>
      </c>
      <c r="P502" s="61"/>
    </row>
    <row r="503" spans="1:16" ht="15">
      <c r="A503" s="17" t="s">
        <v>153</v>
      </c>
      <c r="B503" s="16" t="s">
        <v>63</v>
      </c>
      <c r="C503" s="16" t="s">
        <v>64</v>
      </c>
      <c r="D503" s="12">
        <v>72500</v>
      </c>
      <c r="E503" s="12">
        <v>76976</v>
      </c>
      <c r="F503" s="12">
        <v>73800</v>
      </c>
      <c r="G503" s="12">
        <v>75106</v>
      </c>
      <c r="H503" s="12">
        <v>96890</v>
      </c>
      <c r="I503" s="12">
        <v>84148</v>
      </c>
      <c r="J503" s="12">
        <v>76000</v>
      </c>
      <c r="K503" s="12">
        <v>78735</v>
      </c>
      <c r="L503" s="12">
        <v>77152</v>
      </c>
      <c r="M503" s="12">
        <v>101470</v>
      </c>
      <c r="N503" s="12">
        <v>101470</v>
      </c>
      <c r="O503" s="76">
        <f t="shared" si="52"/>
        <v>0</v>
      </c>
      <c r="P503" s="61"/>
    </row>
    <row r="504" spans="1:16" ht="15">
      <c r="A504" s="17" t="s">
        <v>153</v>
      </c>
      <c r="B504" s="16" t="s">
        <v>78</v>
      </c>
      <c r="C504" s="16" t="s">
        <v>79</v>
      </c>
      <c r="D504" s="12">
        <v>2500</v>
      </c>
      <c r="E504" s="12">
        <v>2480</v>
      </c>
      <c r="F504" s="12"/>
      <c r="G504" s="12">
        <v>163</v>
      </c>
      <c r="H504" s="12">
        <v>100</v>
      </c>
      <c r="I504" s="12">
        <v>95</v>
      </c>
      <c r="J504" s="12"/>
      <c r="K504" s="12"/>
      <c r="L504" s="12">
        <v>58</v>
      </c>
      <c r="M504" s="12"/>
      <c r="N504" s="12"/>
      <c r="O504" s="76">
        <f t="shared" si="52"/>
        <v>0</v>
      </c>
      <c r="P504" s="61"/>
    </row>
    <row r="505" spans="1:16" ht="15">
      <c r="A505" s="17" t="s">
        <v>153</v>
      </c>
      <c r="B505" s="16" t="s">
        <v>48</v>
      </c>
      <c r="C505" s="16" t="s">
        <v>235</v>
      </c>
      <c r="D505" s="12">
        <v>2600</v>
      </c>
      <c r="E505" s="12">
        <v>1198</v>
      </c>
      <c r="F505" s="12">
        <v>2260</v>
      </c>
      <c r="G505" s="12">
        <v>1653</v>
      </c>
      <c r="H505" s="12">
        <v>4060</v>
      </c>
      <c r="I505" s="12">
        <v>1108</v>
      </c>
      <c r="J505" s="12">
        <v>4060</v>
      </c>
      <c r="K505" s="12">
        <v>4060</v>
      </c>
      <c r="L505" s="12">
        <v>910</v>
      </c>
      <c r="M505" s="12">
        <v>4060</v>
      </c>
      <c r="N505" s="12">
        <v>4060</v>
      </c>
      <c r="O505" s="76">
        <f t="shared" si="52"/>
        <v>0</v>
      </c>
      <c r="P505" s="61"/>
    </row>
    <row r="506" spans="1:16" ht="15">
      <c r="A506" s="17" t="s">
        <v>153</v>
      </c>
      <c r="B506" s="16" t="s">
        <v>49</v>
      </c>
      <c r="C506" s="16" t="s">
        <v>50</v>
      </c>
      <c r="D506" s="12">
        <v>19893</v>
      </c>
      <c r="E506" s="12">
        <v>17425</v>
      </c>
      <c r="F506" s="12">
        <v>12280</v>
      </c>
      <c r="G506" s="12">
        <v>12636</v>
      </c>
      <c r="H506" s="12">
        <v>19406</v>
      </c>
      <c r="I506" s="12">
        <v>19176</v>
      </c>
      <c r="J506" s="12">
        <v>13500</v>
      </c>
      <c r="K506" s="12">
        <v>15768</v>
      </c>
      <c r="L506" s="12">
        <v>13447</v>
      </c>
      <c r="M506" s="12">
        <v>14940</v>
      </c>
      <c r="N506" s="12">
        <v>14940</v>
      </c>
      <c r="O506" s="76">
        <f t="shared" si="52"/>
        <v>0</v>
      </c>
      <c r="P506" s="61"/>
    </row>
    <row r="507" spans="1:16" ht="15">
      <c r="A507" s="17" t="s">
        <v>153</v>
      </c>
      <c r="B507" s="16" t="s">
        <v>51</v>
      </c>
      <c r="C507" s="16" t="s">
        <v>236</v>
      </c>
      <c r="D507" s="12">
        <v>8300</v>
      </c>
      <c r="E507" s="12">
        <v>7868</v>
      </c>
      <c r="F507" s="12">
        <v>21400</v>
      </c>
      <c r="G507" s="12">
        <v>5030</v>
      </c>
      <c r="H507" s="12">
        <v>8000</v>
      </c>
      <c r="I507" s="12">
        <v>8376</v>
      </c>
      <c r="J507" s="12">
        <v>2000</v>
      </c>
      <c r="K507" s="12">
        <v>13335</v>
      </c>
      <c r="L507" s="12">
        <v>12509</v>
      </c>
      <c r="M507" s="12">
        <v>2000</v>
      </c>
      <c r="N507" s="12">
        <v>2000</v>
      </c>
      <c r="O507" s="76">
        <f t="shared" si="52"/>
        <v>0</v>
      </c>
      <c r="P507" s="61"/>
    </row>
    <row r="508" spans="1:16" ht="15">
      <c r="A508" s="17" t="s">
        <v>153</v>
      </c>
      <c r="B508" s="16" t="s">
        <v>112</v>
      </c>
      <c r="C508" s="16" t="s">
        <v>113</v>
      </c>
      <c r="D508" s="12"/>
      <c r="E508" s="12"/>
      <c r="F508" s="12"/>
      <c r="G508" s="12"/>
      <c r="H508" s="12"/>
      <c r="I508" s="12"/>
      <c r="J508" s="12"/>
      <c r="K508" s="12">
        <v>1871</v>
      </c>
      <c r="L508" s="12">
        <v>1871</v>
      </c>
      <c r="M508" s="12"/>
      <c r="N508" s="12"/>
      <c r="O508" s="76">
        <f t="shared" si="52"/>
        <v>0</v>
      </c>
      <c r="P508" s="61"/>
    </row>
    <row r="509" spans="1:16" ht="15">
      <c r="A509" s="17" t="s">
        <v>153</v>
      </c>
      <c r="B509" s="16" t="s">
        <v>65</v>
      </c>
      <c r="C509" s="16" t="s">
        <v>66</v>
      </c>
      <c r="D509" s="12">
        <v>2000</v>
      </c>
      <c r="E509" s="12">
        <v>1352</v>
      </c>
      <c r="F509" s="12">
        <v>1000</v>
      </c>
      <c r="G509" s="12">
        <v>717</v>
      </c>
      <c r="H509" s="12">
        <v>2000</v>
      </c>
      <c r="I509" s="12">
        <v>1385</v>
      </c>
      <c r="J509" s="12">
        <v>2000</v>
      </c>
      <c r="K509" s="12">
        <v>2879</v>
      </c>
      <c r="L509" s="12">
        <v>936</v>
      </c>
      <c r="M509" s="12">
        <v>2000</v>
      </c>
      <c r="N509" s="12">
        <v>2000</v>
      </c>
      <c r="O509" s="76">
        <f t="shared" si="52"/>
        <v>0</v>
      </c>
      <c r="P509" s="61"/>
    </row>
    <row r="510" spans="1:16" ht="15">
      <c r="A510" s="17" t="s">
        <v>153</v>
      </c>
      <c r="B510" s="16" t="s">
        <v>105</v>
      </c>
      <c r="C510" s="16" t="s">
        <v>106</v>
      </c>
      <c r="D510" s="12">
        <v>82104</v>
      </c>
      <c r="E510" s="12">
        <v>29386</v>
      </c>
      <c r="F510" s="12">
        <v>55341</v>
      </c>
      <c r="G510" s="12">
        <v>39916</v>
      </c>
      <c r="H510" s="12">
        <v>39416</v>
      </c>
      <c r="I510" s="12">
        <v>39398</v>
      </c>
      <c r="J510" s="12">
        <v>40825</v>
      </c>
      <c r="K510" s="12">
        <v>47919</v>
      </c>
      <c r="L510" s="12">
        <v>30758</v>
      </c>
      <c r="M510" s="12">
        <v>40000</v>
      </c>
      <c r="N510" s="12">
        <v>45475</v>
      </c>
      <c r="O510" s="76">
        <f t="shared" si="52"/>
        <v>5475</v>
      </c>
      <c r="P510" s="61"/>
    </row>
    <row r="511" spans="1:16" ht="15">
      <c r="A511" s="17" t="s">
        <v>153</v>
      </c>
      <c r="B511" s="16" t="s">
        <v>52</v>
      </c>
      <c r="C511" s="16" t="s">
        <v>53</v>
      </c>
      <c r="D511" s="12">
        <v>14250</v>
      </c>
      <c r="E511" s="12">
        <v>6073</v>
      </c>
      <c r="F511" s="12">
        <v>17200</v>
      </c>
      <c r="G511" s="12">
        <v>8013</v>
      </c>
      <c r="H511" s="12">
        <v>8782</v>
      </c>
      <c r="I511" s="12">
        <v>5711</v>
      </c>
      <c r="J511" s="12">
        <v>14930</v>
      </c>
      <c r="K511" s="12">
        <v>14930</v>
      </c>
      <c r="L511" s="12">
        <v>489</v>
      </c>
      <c r="M511" s="12">
        <v>14930</v>
      </c>
      <c r="N511" s="12">
        <v>14930</v>
      </c>
      <c r="O511" s="76">
        <f t="shared" si="52"/>
        <v>0</v>
      </c>
      <c r="P511" s="61"/>
    </row>
    <row r="512" spans="1:16" ht="15">
      <c r="A512" s="17" t="s">
        <v>153</v>
      </c>
      <c r="B512" s="36">
        <v>5540</v>
      </c>
      <c r="C512" s="16" t="s">
        <v>326</v>
      </c>
      <c r="D512" s="12">
        <v>6100</v>
      </c>
      <c r="E512" s="12">
        <v>7540</v>
      </c>
      <c r="F512" s="12">
        <v>4030</v>
      </c>
      <c r="G512" s="12">
        <v>4170</v>
      </c>
      <c r="H512" s="12">
        <v>4074</v>
      </c>
      <c r="I512" s="12">
        <v>2382</v>
      </c>
      <c r="J512" s="12">
        <v>3785</v>
      </c>
      <c r="K512" s="12">
        <v>3890</v>
      </c>
      <c r="L512" s="12">
        <v>708</v>
      </c>
      <c r="M512" s="12">
        <v>3985</v>
      </c>
      <c r="N512" s="12">
        <v>3985</v>
      </c>
      <c r="O512" s="76">
        <f t="shared" si="52"/>
        <v>0</v>
      </c>
      <c r="P512" s="61"/>
    </row>
    <row r="513" spans="1:16" ht="15">
      <c r="A513" s="33" t="s">
        <v>300</v>
      </c>
      <c r="B513" s="43"/>
      <c r="C513" s="34" t="s">
        <v>320</v>
      </c>
      <c r="D513" s="35">
        <f aca="true" t="shared" si="58" ref="D513:N513">D514</f>
        <v>500</v>
      </c>
      <c r="E513" s="35">
        <f t="shared" si="58"/>
        <v>428</v>
      </c>
      <c r="F513" s="35">
        <f t="shared" si="58"/>
        <v>500</v>
      </c>
      <c r="G513" s="35">
        <f t="shared" si="58"/>
        <v>246</v>
      </c>
      <c r="H513" s="35">
        <f t="shared" si="58"/>
        <v>0</v>
      </c>
      <c r="I513" s="35">
        <f t="shared" si="58"/>
        <v>0</v>
      </c>
      <c r="J513" s="35">
        <f t="shared" si="58"/>
        <v>0</v>
      </c>
      <c r="K513" s="35">
        <f t="shared" si="58"/>
        <v>0</v>
      </c>
      <c r="L513" s="35">
        <f t="shared" si="58"/>
        <v>0</v>
      </c>
      <c r="M513" s="35">
        <f t="shared" si="58"/>
        <v>0</v>
      </c>
      <c r="N513" s="35">
        <f t="shared" si="58"/>
        <v>0</v>
      </c>
      <c r="O513" s="76">
        <f t="shared" si="52"/>
        <v>0</v>
      </c>
      <c r="P513" s="61"/>
    </row>
    <row r="514" spans="1:16" ht="15">
      <c r="A514" s="17" t="s">
        <v>300</v>
      </c>
      <c r="B514" s="36">
        <v>5524</v>
      </c>
      <c r="C514" s="16" t="s">
        <v>222</v>
      </c>
      <c r="D514" s="12">
        <v>500</v>
      </c>
      <c r="E514" s="12">
        <v>428</v>
      </c>
      <c r="F514" s="12">
        <v>500</v>
      </c>
      <c r="G514" s="12">
        <v>246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76">
        <f t="shared" si="52"/>
        <v>0</v>
      </c>
      <c r="P514" s="61"/>
    </row>
    <row r="515" spans="1:16" ht="15">
      <c r="A515" s="33" t="s">
        <v>245</v>
      </c>
      <c r="B515" s="9"/>
      <c r="C515" s="9" t="s">
        <v>310</v>
      </c>
      <c r="D515" s="35">
        <f aca="true" t="shared" si="59" ref="D515:N515">SUM(D516:D533)</f>
        <v>130584</v>
      </c>
      <c r="E515" s="35">
        <f t="shared" si="59"/>
        <v>124309</v>
      </c>
      <c r="F515" s="35">
        <f t="shared" si="59"/>
        <v>319155</v>
      </c>
      <c r="G515" s="35">
        <f t="shared" si="59"/>
        <v>294107</v>
      </c>
      <c r="H515" s="35">
        <f t="shared" si="59"/>
        <v>180255</v>
      </c>
      <c r="I515" s="35">
        <f t="shared" si="59"/>
        <v>169718</v>
      </c>
      <c r="J515" s="35">
        <f t="shared" si="59"/>
        <v>437459</v>
      </c>
      <c r="K515" s="35">
        <f t="shared" si="59"/>
        <v>461862</v>
      </c>
      <c r="L515" s="35">
        <f t="shared" si="59"/>
        <v>398573</v>
      </c>
      <c r="M515" s="35">
        <f t="shared" si="59"/>
        <v>143220</v>
      </c>
      <c r="N515" s="35">
        <f t="shared" si="59"/>
        <v>143702</v>
      </c>
      <c r="O515" s="76">
        <f t="shared" si="52"/>
        <v>482</v>
      </c>
      <c r="P515" s="61"/>
    </row>
    <row r="516" spans="1:16" ht="15">
      <c r="A516" s="17" t="s">
        <v>245</v>
      </c>
      <c r="B516" s="36">
        <v>1551</v>
      </c>
      <c r="C516" s="16" t="s">
        <v>115</v>
      </c>
      <c r="D516" s="12"/>
      <c r="E516" s="12"/>
      <c r="F516" s="12">
        <v>150000</v>
      </c>
      <c r="G516" s="12">
        <v>135174</v>
      </c>
      <c r="H516" s="12">
        <v>10860</v>
      </c>
      <c r="I516" s="12">
        <v>10860</v>
      </c>
      <c r="J516" s="12">
        <v>242964</v>
      </c>
      <c r="K516" s="12">
        <v>269967</v>
      </c>
      <c r="L516" s="12">
        <v>269861</v>
      </c>
      <c r="M516" s="12">
        <v>0</v>
      </c>
      <c r="N516" s="12">
        <v>0</v>
      </c>
      <c r="O516" s="76">
        <f aca="true" t="shared" si="60" ref="O516:O579">N516-M516</f>
        <v>0</v>
      </c>
      <c r="P516" s="61"/>
    </row>
    <row r="517" spans="1:16" ht="15">
      <c r="A517" s="17" t="s">
        <v>245</v>
      </c>
      <c r="B517" s="36">
        <v>4528</v>
      </c>
      <c r="C517" s="16" t="s">
        <v>72</v>
      </c>
      <c r="D517" s="12">
        <v>184</v>
      </c>
      <c r="E517" s="12">
        <v>140</v>
      </c>
      <c r="F517" s="12">
        <v>100</v>
      </c>
      <c r="G517" s="12">
        <v>92</v>
      </c>
      <c r="H517" s="12">
        <v>100</v>
      </c>
      <c r="I517" s="12">
        <v>88</v>
      </c>
      <c r="J517" s="12">
        <v>100</v>
      </c>
      <c r="K517" s="12">
        <v>100</v>
      </c>
      <c r="L517" s="12">
        <v>70</v>
      </c>
      <c r="M517" s="12">
        <v>80</v>
      </c>
      <c r="N517" s="12">
        <v>80</v>
      </c>
      <c r="O517" s="76">
        <f t="shared" si="60"/>
        <v>0</v>
      </c>
      <c r="P517" s="61"/>
    </row>
    <row r="518" spans="1:16" ht="15">
      <c r="A518" s="17" t="s">
        <v>245</v>
      </c>
      <c r="B518" s="37" t="s">
        <v>39</v>
      </c>
      <c r="C518" s="37" t="s">
        <v>40</v>
      </c>
      <c r="D518" s="12">
        <v>85250</v>
      </c>
      <c r="E518" s="12">
        <v>85407</v>
      </c>
      <c r="F518" s="12">
        <v>110555</v>
      </c>
      <c r="G518" s="12">
        <v>111303</v>
      </c>
      <c r="H518" s="12">
        <v>113890</v>
      </c>
      <c r="I518" s="12">
        <v>110546</v>
      </c>
      <c r="J518" s="12">
        <v>115390</v>
      </c>
      <c r="K518" s="12">
        <v>112790</v>
      </c>
      <c r="L518" s="12">
        <v>88864</v>
      </c>
      <c r="M518" s="12">
        <v>94895</v>
      </c>
      <c r="N518" s="12">
        <v>94895</v>
      </c>
      <c r="O518" s="76">
        <f t="shared" si="60"/>
        <v>0</v>
      </c>
      <c r="P518" s="61"/>
    </row>
    <row r="519" spans="1:16" ht="15">
      <c r="A519" s="17" t="s">
        <v>245</v>
      </c>
      <c r="B519" s="37" t="s">
        <v>59</v>
      </c>
      <c r="C519" s="37" t="s">
        <v>60</v>
      </c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76">
        <f t="shared" si="60"/>
        <v>0</v>
      </c>
      <c r="P519" s="61"/>
    </row>
    <row r="520" spans="1:16" ht="15">
      <c r="A520" s="17" t="s">
        <v>245</v>
      </c>
      <c r="B520" s="37" t="s">
        <v>41</v>
      </c>
      <c r="C520" s="37" t="s">
        <v>237</v>
      </c>
      <c r="D520" s="12">
        <v>28750</v>
      </c>
      <c r="E520" s="12">
        <v>29172</v>
      </c>
      <c r="F520" s="12">
        <v>37370</v>
      </c>
      <c r="G520" s="12">
        <v>37531</v>
      </c>
      <c r="H520" s="12">
        <v>38495</v>
      </c>
      <c r="I520" s="12">
        <v>37224</v>
      </c>
      <c r="J520" s="12">
        <v>38995</v>
      </c>
      <c r="K520" s="12">
        <v>37995</v>
      </c>
      <c r="L520" s="12">
        <v>29840</v>
      </c>
      <c r="M520" s="12">
        <v>32075</v>
      </c>
      <c r="N520" s="12">
        <v>32075</v>
      </c>
      <c r="O520" s="76">
        <f t="shared" si="60"/>
        <v>0</v>
      </c>
      <c r="P520" s="61"/>
    </row>
    <row r="521" spans="1:16" ht="15">
      <c r="A521" s="17" t="s">
        <v>245</v>
      </c>
      <c r="B521" s="16" t="s">
        <v>42</v>
      </c>
      <c r="C521" s="16" t="s">
        <v>43</v>
      </c>
      <c r="D521" s="12">
        <v>313</v>
      </c>
      <c r="E521" s="12">
        <v>177</v>
      </c>
      <c r="F521" s="12">
        <v>400</v>
      </c>
      <c r="G521" s="12">
        <v>215</v>
      </c>
      <c r="H521" s="12">
        <v>500</v>
      </c>
      <c r="I521" s="12">
        <v>337</v>
      </c>
      <c r="J521" s="12">
        <v>500</v>
      </c>
      <c r="K521" s="12">
        <v>500</v>
      </c>
      <c r="L521" s="12">
        <v>184</v>
      </c>
      <c r="M521" s="12">
        <v>870</v>
      </c>
      <c r="N521" s="12">
        <v>870</v>
      </c>
      <c r="O521" s="76">
        <f t="shared" si="60"/>
        <v>0</v>
      </c>
      <c r="P521" s="61"/>
    </row>
    <row r="522" spans="1:16" ht="15">
      <c r="A522" s="17" t="s">
        <v>245</v>
      </c>
      <c r="B522" s="16" t="s">
        <v>44</v>
      </c>
      <c r="C522" s="16" t="s">
        <v>45</v>
      </c>
      <c r="D522" s="12">
        <v>189</v>
      </c>
      <c r="E522" s="12">
        <v>567</v>
      </c>
      <c r="F522" s="12">
        <v>500</v>
      </c>
      <c r="G522" s="12">
        <v>298</v>
      </c>
      <c r="H522" s="12">
        <v>300</v>
      </c>
      <c r="I522" s="12"/>
      <c r="J522" s="12">
        <v>300</v>
      </c>
      <c r="K522" s="12">
        <v>300</v>
      </c>
      <c r="L522" s="12"/>
      <c r="M522" s="12">
        <v>400</v>
      </c>
      <c r="N522" s="12">
        <v>400</v>
      </c>
      <c r="O522" s="76">
        <f t="shared" si="60"/>
        <v>0</v>
      </c>
      <c r="P522" s="61"/>
    </row>
    <row r="523" spans="1:16" ht="15">
      <c r="A523" s="17" t="s">
        <v>245</v>
      </c>
      <c r="B523" s="36">
        <v>5502</v>
      </c>
      <c r="C523" s="16" t="s">
        <v>96</v>
      </c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76">
        <f t="shared" si="60"/>
        <v>0</v>
      </c>
      <c r="P523" s="61"/>
    </row>
    <row r="524" spans="1:16" ht="15">
      <c r="A524" s="17" t="s">
        <v>245</v>
      </c>
      <c r="B524" s="16" t="s">
        <v>46</v>
      </c>
      <c r="C524" s="16" t="s">
        <v>47</v>
      </c>
      <c r="D524" s="12">
        <v>465</v>
      </c>
      <c r="E524" s="12">
        <v>274</v>
      </c>
      <c r="F524" s="12">
        <v>750</v>
      </c>
      <c r="G524" s="12">
        <v>289</v>
      </c>
      <c r="H524" s="12">
        <v>750</v>
      </c>
      <c r="I524" s="12">
        <v>112</v>
      </c>
      <c r="J524" s="12">
        <v>750</v>
      </c>
      <c r="K524" s="12">
        <v>750</v>
      </c>
      <c r="L524" s="12">
        <v>90</v>
      </c>
      <c r="M524" s="12">
        <v>500</v>
      </c>
      <c r="N524" s="12">
        <v>500</v>
      </c>
      <c r="O524" s="76">
        <f t="shared" si="60"/>
        <v>0</v>
      </c>
      <c r="P524" s="61"/>
    </row>
    <row r="525" spans="1:16" ht="15">
      <c r="A525" s="17" t="s">
        <v>245</v>
      </c>
      <c r="B525" s="16" t="s">
        <v>63</v>
      </c>
      <c r="C525" s="16" t="s">
        <v>64</v>
      </c>
      <c r="D525" s="12">
        <v>5742</v>
      </c>
      <c r="E525" s="12">
        <v>4254</v>
      </c>
      <c r="F525" s="12">
        <v>5180</v>
      </c>
      <c r="G525" s="12">
        <v>5262</v>
      </c>
      <c r="H525" s="12">
        <v>5180</v>
      </c>
      <c r="I525" s="12">
        <v>4113</v>
      </c>
      <c r="J525" s="12">
        <v>5180</v>
      </c>
      <c r="K525" s="12">
        <v>5180</v>
      </c>
      <c r="L525" s="12">
        <v>3850</v>
      </c>
      <c r="M525" s="12">
        <v>6500</v>
      </c>
      <c r="N525" s="12">
        <v>6500</v>
      </c>
      <c r="O525" s="76">
        <f t="shared" si="60"/>
        <v>0</v>
      </c>
      <c r="P525" s="61"/>
    </row>
    <row r="526" spans="1:16" ht="15">
      <c r="A526" s="17" t="s">
        <v>245</v>
      </c>
      <c r="B526" s="16" t="s">
        <v>78</v>
      </c>
      <c r="C526" s="16" t="s">
        <v>79</v>
      </c>
      <c r="D526" s="12"/>
      <c r="E526" s="12">
        <v>30</v>
      </c>
      <c r="F526" s="12">
        <v>160</v>
      </c>
      <c r="G526" s="12">
        <v>32</v>
      </c>
      <c r="H526" s="12">
        <v>0</v>
      </c>
      <c r="I526" s="12"/>
      <c r="J526" s="12">
        <v>0</v>
      </c>
      <c r="K526" s="12">
        <v>0</v>
      </c>
      <c r="L526" s="12"/>
      <c r="M526" s="12">
        <v>500</v>
      </c>
      <c r="N526" s="12">
        <v>500</v>
      </c>
      <c r="O526" s="76">
        <f t="shared" si="60"/>
        <v>0</v>
      </c>
      <c r="P526" s="61"/>
    </row>
    <row r="527" spans="1:16" ht="15">
      <c r="A527" s="17" t="s">
        <v>245</v>
      </c>
      <c r="B527" s="16" t="s">
        <v>48</v>
      </c>
      <c r="C527" s="16" t="s">
        <v>235</v>
      </c>
      <c r="D527" s="12">
        <v>36</v>
      </c>
      <c r="E527" s="12">
        <v>377</v>
      </c>
      <c r="F527" s="12">
        <v>370</v>
      </c>
      <c r="G527" s="12"/>
      <c r="H527" s="12">
        <v>500</v>
      </c>
      <c r="I527" s="12"/>
      <c r="J527" s="12">
        <v>400</v>
      </c>
      <c r="K527" s="12">
        <v>1400</v>
      </c>
      <c r="L527" s="12">
        <v>966</v>
      </c>
      <c r="M527" s="12">
        <v>3000</v>
      </c>
      <c r="N527" s="12">
        <v>3000</v>
      </c>
      <c r="O527" s="76">
        <f t="shared" si="60"/>
        <v>0</v>
      </c>
      <c r="P527" s="61"/>
    </row>
    <row r="528" spans="1:16" ht="15">
      <c r="A528" s="17" t="s">
        <v>245</v>
      </c>
      <c r="B528" s="16" t="s">
        <v>49</v>
      </c>
      <c r="C528" s="16" t="s">
        <v>50</v>
      </c>
      <c r="D528" s="12">
        <v>1098</v>
      </c>
      <c r="E528" s="12">
        <v>562</v>
      </c>
      <c r="F528" s="12">
        <v>1410</v>
      </c>
      <c r="G528" s="12">
        <v>1640</v>
      </c>
      <c r="H528" s="12">
        <v>1200</v>
      </c>
      <c r="I528" s="12">
        <v>491</v>
      </c>
      <c r="J528" s="12">
        <v>600</v>
      </c>
      <c r="K528" s="12">
        <v>600</v>
      </c>
      <c r="L528" s="12">
        <v>754</v>
      </c>
      <c r="M528" s="12">
        <v>700</v>
      </c>
      <c r="N528" s="12">
        <v>700</v>
      </c>
      <c r="O528" s="76">
        <f t="shared" si="60"/>
        <v>0</v>
      </c>
      <c r="P528" s="61"/>
    </row>
    <row r="529" spans="1:16" ht="15">
      <c r="A529" s="17" t="s">
        <v>245</v>
      </c>
      <c r="B529" s="16" t="s">
        <v>51</v>
      </c>
      <c r="C529" s="16" t="s">
        <v>236</v>
      </c>
      <c r="D529" s="12">
        <v>1688</v>
      </c>
      <c r="E529" s="12">
        <v>2528</v>
      </c>
      <c r="F529" s="12">
        <v>1700</v>
      </c>
      <c r="G529" s="12">
        <v>1432</v>
      </c>
      <c r="H529" s="12">
        <v>1100</v>
      </c>
      <c r="I529" s="12">
        <v>407</v>
      </c>
      <c r="J529" s="12">
        <v>26900</v>
      </c>
      <c r="K529" s="12">
        <v>26900</v>
      </c>
      <c r="L529" s="12">
        <v>1748</v>
      </c>
      <c r="M529" s="12">
        <v>2000</v>
      </c>
      <c r="N529" s="12">
        <v>2000</v>
      </c>
      <c r="O529" s="76">
        <f t="shared" si="60"/>
        <v>0</v>
      </c>
      <c r="P529" s="61"/>
    </row>
    <row r="530" spans="1:16" ht="15">
      <c r="A530" s="17" t="s">
        <v>245</v>
      </c>
      <c r="B530" s="16" t="s">
        <v>112</v>
      </c>
      <c r="C530" s="16" t="s">
        <v>113</v>
      </c>
      <c r="D530" s="12"/>
      <c r="E530" s="12">
        <v>32</v>
      </c>
      <c r="F530" s="12">
        <v>80</v>
      </c>
      <c r="G530" s="12"/>
      <c r="H530" s="12">
        <v>80</v>
      </c>
      <c r="I530" s="12"/>
      <c r="J530" s="12">
        <v>80</v>
      </c>
      <c r="K530" s="12">
        <v>80</v>
      </c>
      <c r="L530" s="12"/>
      <c r="M530" s="12">
        <v>200</v>
      </c>
      <c r="N530" s="12">
        <v>200</v>
      </c>
      <c r="O530" s="76">
        <f t="shared" si="60"/>
        <v>0</v>
      </c>
      <c r="P530" s="61"/>
    </row>
    <row r="531" spans="1:16" ht="15">
      <c r="A531" s="17" t="s">
        <v>245</v>
      </c>
      <c r="B531" s="16" t="s">
        <v>65</v>
      </c>
      <c r="C531" s="16" t="s">
        <v>66</v>
      </c>
      <c r="D531" s="12">
        <v>154</v>
      </c>
      <c r="E531" s="12">
        <v>109</v>
      </c>
      <c r="F531" s="12">
        <v>130</v>
      </c>
      <c r="G531" s="12"/>
      <c r="H531" s="12">
        <v>100</v>
      </c>
      <c r="I531" s="12">
        <v>48</v>
      </c>
      <c r="J531" s="12">
        <v>200</v>
      </c>
      <c r="K531" s="12">
        <v>200</v>
      </c>
      <c r="L531" s="12"/>
      <c r="M531" s="12">
        <v>200</v>
      </c>
      <c r="N531" s="12">
        <v>200</v>
      </c>
      <c r="O531" s="76">
        <f t="shared" si="60"/>
        <v>0</v>
      </c>
      <c r="P531" s="61"/>
    </row>
    <row r="532" spans="1:16" ht="15">
      <c r="A532" s="17" t="s">
        <v>245</v>
      </c>
      <c r="B532" s="16" t="s">
        <v>105</v>
      </c>
      <c r="C532" s="16" t="s">
        <v>106</v>
      </c>
      <c r="D532" s="12">
        <v>4690</v>
      </c>
      <c r="E532" s="12">
        <v>282</v>
      </c>
      <c r="F532" s="12">
        <v>9150</v>
      </c>
      <c r="G532" s="12">
        <v>453</v>
      </c>
      <c r="H532" s="12">
        <v>6300</v>
      </c>
      <c r="I532" s="12">
        <v>5114</v>
      </c>
      <c r="J532" s="12">
        <v>4600</v>
      </c>
      <c r="K532" s="12">
        <v>4600</v>
      </c>
      <c r="L532" s="12">
        <v>2322</v>
      </c>
      <c r="M532" s="12">
        <v>700</v>
      </c>
      <c r="N532" s="12">
        <v>700</v>
      </c>
      <c r="O532" s="76">
        <f t="shared" si="60"/>
        <v>0</v>
      </c>
      <c r="P532" s="61"/>
    </row>
    <row r="533" spans="1:16" ht="15">
      <c r="A533" s="17" t="s">
        <v>245</v>
      </c>
      <c r="B533" s="16" t="s">
        <v>52</v>
      </c>
      <c r="C533" s="16" t="s">
        <v>53</v>
      </c>
      <c r="D533" s="12">
        <v>2025</v>
      </c>
      <c r="E533" s="12">
        <v>398</v>
      </c>
      <c r="F533" s="12">
        <v>1300</v>
      </c>
      <c r="G533" s="12">
        <v>386</v>
      </c>
      <c r="H533" s="12">
        <v>900</v>
      </c>
      <c r="I533" s="12">
        <v>378</v>
      </c>
      <c r="J533" s="12">
        <v>500</v>
      </c>
      <c r="K533" s="12">
        <v>500</v>
      </c>
      <c r="L533" s="12">
        <v>24</v>
      </c>
      <c r="M533" s="12">
        <v>600</v>
      </c>
      <c r="N533" s="12">
        <v>1082</v>
      </c>
      <c r="O533" s="76">
        <f t="shared" si="60"/>
        <v>482</v>
      </c>
      <c r="P533" s="61"/>
    </row>
    <row r="534" spans="1:16" ht="15">
      <c r="A534" s="33" t="s">
        <v>245</v>
      </c>
      <c r="B534" s="43"/>
      <c r="C534" s="34" t="s">
        <v>309</v>
      </c>
      <c r="D534" s="35">
        <f aca="true" t="shared" si="61" ref="D534:I534">SUM(D537:D539)</f>
        <v>5000</v>
      </c>
      <c r="E534" s="35">
        <f t="shared" si="61"/>
        <v>60</v>
      </c>
      <c r="F534" s="35">
        <f t="shared" si="61"/>
        <v>33626</v>
      </c>
      <c r="G534" s="35">
        <f t="shared" si="61"/>
        <v>20410</v>
      </c>
      <c r="H534" s="35">
        <f t="shared" si="61"/>
        <v>10902</v>
      </c>
      <c r="I534" s="35">
        <f t="shared" si="61"/>
        <v>10902</v>
      </c>
      <c r="J534" s="35">
        <f>SUM(J535:J539)</f>
        <v>22362</v>
      </c>
      <c r="K534" s="35">
        <f>SUM(K535:K539)</f>
        <v>22362</v>
      </c>
      <c r="L534" s="35">
        <f>SUM(L535:L539)</f>
        <v>14410</v>
      </c>
      <c r="M534" s="35">
        <f>SUM(M535:M539)</f>
        <v>22445</v>
      </c>
      <c r="N534" s="35">
        <f>SUM(N535:N539)</f>
        <v>29245</v>
      </c>
      <c r="O534" s="76">
        <f t="shared" si="60"/>
        <v>6800</v>
      </c>
      <c r="P534" s="61"/>
    </row>
    <row r="535" spans="1:16" ht="15">
      <c r="A535" s="17" t="s">
        <v>245</v>
      </c>
      <c r="B535" s="37" t="s">
        <v>39</v>
      </c>
      <c r="C535" s="37" t="s">
        <v>40</v>
      </c>
      <c r="D535" s="35"/>
      <c r="E535" s="35"/>
      <c r="F535" s="35"/>
      <c r="G535" s="35"/>
      <c r="H535" s="35"/>
      <c r="I535" s="35"/>
      <c r="J535" s="12">
        <v>1868</v>
      </c>
      <c r="K535" s="12">
        <v>1868</v>
      </c>
      <c r="L535" s="12">
        <v>1650</v>
      </c>
      <c r="M535" s="12">
        <v>1900</v>
      </c>
      <c r="N535" s="12">
        <v>1900</v>
      </c>
      <c r="O535" s="76">
        <f t="shared" si="60"/>
        <v>0</v>
      </c>
      <c r="P535" s="61"/>
    </row>
    <row r="536" spans="1:16" ht="15">
      <c r="A536" s="17" t="s">
        <v>245</v>
      </c>
      <c r="B536" s="37" t="s">
        <v>41</v>
      </c>
      <c r="C536" s="37" t="s">
        <v>237</v>
      </c>
      <c r="D536" s="35"/>
      <c r="E536" s="35"/>
      <c r="F536" s="35"/>
      <c r="G536" s="35"/>
      <c r="H536" s="35"/>
      <c r="I536" s="35"/>
      <c r="J536" s="12">
        <v>632</v>
      </c>
      <c r="K536" s="12">
        <v>632</v>
      </c>
      <c r="L536" s="12">
        <v>558</v>
      </c>
      <c r="M536" s="12">
        <v>645</v>
      </c>
      <c r="N536" s="12">
        <v>645</v>
      </c>
      <c r="O536" s="76">
        <f t="shared" si="60"/>
        <v>0</v>
      </c>
      <c r="P536" s="61"/>
    </row>
    <row r="537" spans="1:16" ht="15">
      <c r="A537" s="17" t="s">
        <v>245</v>
      </c>
      <c r="B537" s="36">
        <v>4521</v>
      </c>
      <c r="C537" s="16" t="s">
        <v>276</v>
      </c>
      <c r="D537" s="12"/>
      <c r="E537" s="12"/>
      <c r="F537" s="12">
        <v>20988</v>
      </c>
      <c r="G537" s="12">
        <v>20410</v>
      </c>
      <c r="H537" s="12">
        <v>10902</v>
      </c>
      <c r="I537" s="12">
        <v>10902</v>
      </c>
      <c r="J537" s="12">
        <v>15862</v>
      </c>
      <c r="K537" s="12">
        <v>15862</v>
      </c>
      <c r="L537" s="12">
        <v>10511</v>
      </c>
      <c r="M537" s="12">
        <v>15900</v>
      </c>
      <c r="N537" s="12">
        <v>22700</v>
      </c>
      <c r="O537" s="76">
        <f t="shared" si="60"/>
        <v>6800</v>
      </c>
      <c r="P537" s="61"/>
    </row>
    <row r="538" spans="1:16" ht="15">
      <c r="A538" s="17" t="s">
        <v>245</v>
      </c>
      <c r="B538" s="16" t="s">
        <v>105</v>
      </c>
      <c r="C538" s="16" t="s">
        <v>106</v>
      </c>
      <c r="D538" s="12">
        <v>5000</v>
      </c>
      <c r="E538" s="12">
        <v>60</v>
      </c>
      <c r="F538" s="12">
        <v>12638</v>
      </c>
      <c r="G538" s="12"/>
      <c r="H538" s="12"/>
      <c r="I538" s="12"/>
      <c r="J538" s="12">
        <v>4000</v>
      </c>
      <c r="K538" s="12">
        <v>4000</v>
      </c>
      <c r="L538" s="12">
        <v>1691</v>
      </c>
      <c r="M538" s="12">
        <v>4000</v>
      </c>
      <c r="N538" s="12">
        <v>4000</v>
      </c>
      <c r="O538" s="76">
        <f t="shared" si="60"/>
        <v>0</v>
      </c>
      <c r="P538" s="61"/>
    </row>
    <row r="539" spans="1:16" ht="15">
      <c r="A539" s="17" t="s">
        <v>245</v>
      </c>
      <c r="B539" s="16" t="s">
        <v>52</v>
      </c>
      <c r="C539" s="16" t="s">
        <v>53</v>
      </c>
      <c r="D539" s="12"/>
      <c r="E539" s="12"/>
      <c r="F539" s="12"/>
      <c r="G539" s="12"/>
      <c r="H539" s="12"/>
      <c r="I539" s="12"/>
      <c r="J539" s="12"/>
      <c r="K539" s="12"/>
      <c r="L539" s="12"/>
      <c r="M539" s="60"/>
      <c r="N539" s="60"/>
      <c r="O539" s="76">
        <f t="shared" si="60"/>
        <v>0</v>
      </c>
      <c r="P539" s="61"/>
    </row>
    <row r="540" spans="1:16" ht="15">
      <c r="A540" s="33" t="s">
        <v>245</v>
      </c>
      <c r="B540" s="43"/>
      <c r="C540" s="34" t="s">
        <v>327</v>
      </c>
      <c r="D540" s="35">
        <f aca="true" t="shared" si="62" ref="D540:N540">D541</f>
        <v>60000</v>
      </c>
      <c r="E540" s="35">
        <f t="shared" si="62"/>
        <v>51165</v>
      </c>
      <c r="F540" s="35">
        <f t="shared" si="62"/>
        <v>60000</v>
      </c>
      <c r="G540" s="35">
        <f t="shared" si="62"/>
        <v>77048</v>
      </c>
      <c r="H540" s="35">
        <f t="shared" si="62"/>
        <v>80000</v>
      </c>
      <c r="I540" s="35">
        <f t="shared" si="62"/>
        <v>82445</v>
      </c>
      <c r="J540" s="35">
        <f t="shared" si="62"/>
        <v>112000</v>
      </c>
      <c r="K540" s="35">
        <f t="shared" si="62"/>
        <v>112000</v>
      </c>
      <c r="L540" s="35">
        <f t="shared" si="62"/>
        <v>76529</v>
      </c>
      <c r="M540" s="35">
        <f t="shared" si="62"/>
        <v>90000</v>
      </c>
      <c r="N540" s="35">
        <f t="shared" si="62"/>
        <v>100000</v>
      </c>
      <c r="O540" s="76">
        <f t="shared" si="60"/>
        <v>10000</v>
      </c>
      <c r="P540" s="61"/>
    </row>
    <row r="541" spans="1:16" ht="15">
      <c r="A541" s="17" t="s">
        <v>245</v>
      </c>
      <c r="B541" s="36">
        <v>5524</v>
      </c>
      <c r="C541" s="16" t="s">
        <v>222</v>
      </c>
      <c r="D541" s="12">
        <v>60000</v>
      </c>
      <c r="E541" s="12">
        <v>51165</v>
      </c>
      <c r="F541" s="12">
        <v>60000</v>
      </c>
      <c r="G541" s="12">
        <v>77048</v>
      </c>
      <c r="H541" s="12">
        <v>80000</v>
      </c>
      <c r="I541" s="12">
        <v>82445</v>
      </c>
      <c r="J541" s="12">
        <v>112000</v>
      </c>
      <c r="K541" s="12">
        <v>112000</v>
      </c>
      <c r="L541" s="12">
        <v>76529</v>
      </c>
      <c r="M541" s="12">
        <v>90000</v>
      </c>
      <c r="N541" s="12">
        <v>100000</v>
      </c>
      <c r="O541" s="76">
        <f t="shared" si="60"/>
        <v>10000</v>
      </c>
      <c r="P541" s="61"/>
    </row>
    <row r="542" spans="1:16" ht="15">
      <c r="A542" s="33" t="s">
        <v>116</v>
      </c>
      <c r="B542" s="9"/>
      <c r="C542" s="34" t="s">
        <v>219</v>
      </c>
      <c r="D542" s="35">
        <f aca="true" t="shared" si="63" ref="D542:N542">SUM(D543:D549)</f>
        <v>10000</v>
      </c>
      <c r="E542" s="35">
        <f t="shared" si="63"/>
        <v>16562</v>
      </c>
      <c r="F542" s="35">
        <f t="shared" si="63"/>
        <v>15000</v>
      </c>
      <c r="G542" s="35">
        <f t="shared" si="63"/>
        <v>13798</v>
      </c>
      <c r="H542" s="35">
        <f t="shared" si="63"/>
        <v>15000</v>
      </c>
      <c r="I542" s="35">
        <f t="shared" si="63"/>
        <v>10287</v>
      </c>
      <c r="J542" s="35">
        <f t="shared" si="63"/>
        <v>15000</v>
      </c>
      <c r="K542" s="35">
        <f t="shared" si="63"/>
        <v>15000</v>
      </c>
      <c r="L542" s="35">
        <f t="shared" si="63"/>
        <v>10214</v>
      </c>
      <c r="M542" s="35">
        <f t="shared" si="63"/>
        <v>15000</v>
      </c>
      <c r="N542" s="35">
        <f t="shared" si="63"/>
        <v>15000</v>
      </c>
      <c r="O542" s="76">
        <f t="shared" si="60"/>
        <v>0</v>
      </c>
      <c r="P542" s="61"/>
    </row>
    <row r="543" spans="1:16" ht="15">
      <c r="A543" s="17" t="s">
        <v>154</v>
      </c>
      <c r="B543" s="14">
        <v>4500</v>
      </c>
      <c r="C543" s="16" t="s">
        <v>55</v>
      </c>
      <c r="D543" s="12"/>
      <c r="E543" s="12"/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2">
        <v>0</v>
      </c>
      <c r="O543" s="76">
        <f t="shared" si="60"/>
        <v>0</v>
      </c>
      <c r="P543" s="61"/>
    </row>
    <row r="544" spans="1:16" ht="15">
      <c r="A544" s="17" t="s">
        <v>116</v>
      </c>
      <c r="B544" s="37" t="s">
        <v>39</v>
      </c>
      <c r="C544" s="37" t="s">
        <v>40</v>
      </c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76">
        <f t="shared" si="60"/>
        <v>0</v>
      </c>
      <c r="P544" s="61"/>
    </row>
    <row r="545" spans="1:16" ht="15">
      <c r="A545" s="17" t="s">
        <v>116</v>
      </c>
      <c r="B545" s="37" t="s">
        <v>41</v>
      </c>
      <c r="C545" s="37" t="s">
        <v>237</v>
      </c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76">
        <f t="shared" si="60"/>
        <v>0</v>
      </c>
      <c r="P545" s="61"/>
    </row>
    <row r="546" spans="1:16" ht="15">
      <c r="A546" s="17" t="s">
        <v>154</v>
      </c>
      <c r="B546" s="16" t="s">
        <v>42</v>
      </c>
      <c r="C546" s="16" t="s">
        <v>43</v>
      </c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76">
        <f t="shared" si="60"/>
        <v>0</v>
      </c>
      <c r="P546" s="61"/>
    </row>
    <row r="547" spans="1:16" ht="15">
      <c r="A547" s="17" t="s">
        <v>116</v>
      </c>
      <c r="B547" s="16" t="s">
        <v>44</v>
      </c>
      <c r="C547" s="16" t="s">
        <v>45</v>
      </c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76">
        <f t="shared" si="60"/>
        <v>0</v>
      </c>
      <c r="P547" s="61"/>
    </row>
    <row r="548" spans="1:16" ht="15">
      <c r="A548" s="17" t="s">
        <v>116</v>
      </c>
      <c r="B548" s="16" t="s">
        <v>48</v>
      </c>
      <c r="C548" s="16" t="s">
        <v>235</v>
      </c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76">
        <f t="shared" si="60"/>
        <v>0</v>
      </c>
      <c r="P548" s="61"/>
    </row>
    <row r="549" spans="1:16" ht="15">
      <c r="A549" s="17" t="s">
        <v>154</v>
      </c>
      <c r="B549" s="36">
        <v>5540</v>
      </c>
      <c r="C549" s="16" t="s">
        <v>308</v>
      </c>
      <c r="D549" s="12">
        <v>10000</v>
      </c>
      <c r="E549" s="12">
        <v>16562</v>
      </c>
      <c r="F549" s="12">
        <v>15000</v>
      </c>
      <c r="G549" s="12">
        <v>13798</v>
      </c>
      <c r="H549" s="12">
        <v>15000</v>
      </c>
      <c r="I549" s="12">
        <v>10287</v>
      </c>
      <c r="J549" s="12">
        <v>15000</v>
      </c>
      <c r="K549" s="12">
        <v>15000</v>
      </c>
      <c r="L549" s="12">
        <v>10214</v>
      </c>
      <c r="M549" s="12">
        <v>15000</v>
      </c>
      <c r="N549" s="12">
        <v>15000</v>
      </c>
      <c r="O549" s="76">
        <f t="shared" si="60"/>
        <v>0</v>
      </c>
      <c r="P549" s="61"/>
    </row>
    <row r="550" spans="1:16" ht="15">
      <c r="A550" s="33" t="s">
        <v>220</v>
      </c>
      <c r="B550" s="9"/>
      <c r="C550" s="34" t="s">
        <v>317</v>
      </c>
      <c r="D550" s="35">
        <f>SUM(D551:D556)</f>
        <v>58583</v>
      </c>
      <c r="E550" s="35">
        <f aca="true" t="shared" si="64" ref="E550:K550">SUM(E552:E556)</f>
        <v>57072</v>
      </c>
      <c r="F550" s="35">
        <f t="shared" si="64"/>
        <v>65810</v>
      </c>
      <c r="G550" s="35">
        <f t="shared" si="64"/>
        <v>69090.83</v>
      </c>
      <c r="H550" s="35">
        <f t="shared" si="64"/>
        <v>70640</v>
      </c>
      <c r="I550" s="35">
        <f t="shared" si="64"/>
        <v>70960</v>
      </c>
      <c r="J550" s="35">
        <f>SUM(J552:J556)</f>
        <v>72640</v>
      </c>
      <c r="K550" s="35">
        <f t="shared" si="64"/>
        <v>72640</v>
      </c>
      <c r="L550" s="35">
        <f>SUM(L552:L556)</f>
        <v>63350</v>
      </c>
      <c r="M550" s="35">
        <f>SUM(M552:M556)</f>
        <v>82510</v>
      </c>
      <c r="N550" s="35">
        <f>SUM(N552:N556)</f>
        <v>82510</v>
      </c>
      <c r="O550" s="76">
        <f t="shared" si="60"/>
        <v>0</v>
      </c>
      <c r="P550" s="61"/>
    </row>
    <row r="551" spans="1:16" ht="15">
      <c r="A551" s="17" t="s">
        <v>220</v>
      </c>
      <c r="B551" s="14">
        <v>1556</v>
      </c>
      <c r="C551" s="16" t="s">
        <v>95</v>
      </c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76">
        <f t="shared" si="60"/>
        <v>0</v>
      </c>
      <c r="P551" s="61"/>
    </row>
    <row r="552" spans="1:16" ht="15">
      <c r="A552" s="17" t="s">
        <v>220</v>
      </c>
      <c r="B552" s="37" t="s">
        <v>39</v>
      </c>
      <c r="C552" s="37" t="s">
        <v>40</v>
      </c>
      <c r="D552" s="12">
        <v>23040</v>
      </c>
      <c r="E552" s="12">
        <v>22616</v>
      </c>
      <c r="F552" s="12">
        <v>28440</v>
      </c>
      <c r="G552" s="12">
        <v>30923.83</v>
      </c>
      <c r="H552" s="12">
        <v>29625</v>
      </c>
      <c r="I552" s="12">
        <v>29324</v>
      </c>
      <c r="J552" s="12">
        <v>29625</v>
      </c>
      <c r="K552" s="12">
        <v>29625</v>
      </c>
      <c r="L552" s="12">
        <v>26946</v>
      </c>
      <c r="M552" s="12">
        <v>33750</v>
      </c>
      <c r="N552" s="12">
        <v>33750</v>
      </c>
      <c r="O552" s="76">
        <f t="shared" si="60"/>
        <v>0</v>
      </c>
      <c r="P552" s="61"/>
    </row>
    <row r="553" spans="1:16" ht="15">
      <c r="A553" s="17" t="s">
        <v>220</v>
      </c>
      <c r="B553" s="37" t="s">
        <v>41</v>
      </c>
      <c r="C553" s="37" t="s">
        <v>237</v>
      </c>
      <c r="D553" s="12">
        <v>7788</v>
      </c>
      <c r="E553" s="12">
        <v>7645</v>
      </c>
      <c r="F553" s="12">
        <v>9615</v>
      </c>
      <c r="G553" s="12">
        <v>10452</v>
      </c>
      <c r="H553" s="12">
        <v>10015</v>
      </c>
      <c r="I553" s="12">
        <v>9912</v>
      </c>
      <c r="J553" s="12">
        <v>10015</v>
      </c>
      <c r="K553" s="12">
        <v>10015</v>
      </c>
      <c r="L553" s="12">
        <v>9049</v>
      </c>
      <c r="M553" s="12">
        <v>11410</v>
      </c>
      <c r="N553" s="12">
        <v>11410</v>
      </c>
      <c r="O553" s="76">
        <f t="shared" si="60"/>
        <v>0</v>
      </c>
      <c r="P553" s="61"/>
    </row>
    <row r="554" spans="1:16" ht="15">
      <c r="A554" s="17" t="s">
        <v>220</v>
      </c>
      <c r="B554" s="16" t="s">
        <v>42</v>
      </c>
      <c r="C554" s="16" t="s">
        <v>43</v>
      </c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76">
        <f t="shared" si="60"/>
        <v>0</v>
      </c>
      <c r="P554" s="61"/>
    </row>
    <row r="555" spans="1:16" ht="15">
      <c r="A555" s="17" t="s">
        <v>220</v>
      </c>
      <c r="B555" s="16" t="s">
        <v>51</v>
      </c>
      <c r="C555" s="16" t="s">
        <v>236</v>
      </c>
      <c r="D555" s="12"/>
      <c r="E555" s="12"/>
      <c r="F555" s="12"/>
      <c r="G555" s="12"/>
      <c r="H555" s="12"/>
      <c r="I555" s="12">
        <v>12</v>
      </c>
      <c r="J555" s="12"/>
      <c r="K555" s="12"/>
      <c r="L555" s="12"/>
      <c r="M555" s="12"/>
      <c r="N555" s="12"/>
      <c r="O555" s="76">
        <f t="shared" si="60"/>
        <v>0</v>
      </c>
      <c r="P555" s="61"/>
    </row>
    <row r="556" spans="1:16" ht="15">
      <c r="A556" s="17" t="s">
        <v>220</v>
      </c>
      <c r="B556" s="36">
        <v>5521</v>
      </c>
      <c r="C556" s="16" t="s">
        <v>221</v>
      </c>
      <c r="D556" s="12">
        <v>27755</v>
      </c>
      <c r="E556" s="12">
        <v>26811</v>
      </c>
      <c r="F556" s="12">
        <v>27755</v>
      </c>
      <c r="G556" s="12">
        <v>27715</v>
      </c>
      <c r="H556" s="12">
        <v>31000</v>
      </c>
      <c r="I556" s="12">
        <v>31712</v>
      </c>
      <c r="J556" s="12">
        <v>33000</v>
      </c>
      <c r="K556" s="12">
        <v>33000</v>
      </c>
      <c r="L556" s="12">
        <v>27355</v>
      </c>
      <c r="M556" s="12">
        <v>37350</v>
      </c>
      <c r="N556" s="12">
        <v>37350</v>
      </c>
      <c r="O556" s="76">
        <f t="shared" si="60"/>
        <v>0</v>
      </c>
      <c r="P556" s="61"/>
    </row>
    <row r="557" spans="1:16" ht="15">
      <c r="A557" s="33" t="s">
        <v>220</v>
      </c>
      <c r="B557" s="9"/>
      <c r="C557" s="34" t="s">
        <v>315</v>
      </c>
      <c r="D557" s="35">
        <f>SUM(D558:D563)</f>
        <v>31177</v>
      </c>
      <c r="E557" s="35">
        <f aca="true" t="shared" si="65" ref="E557:K557">SUM(E559:E563)</f>
        <v>30519</v>
      </c>
      <c r="F557" s="35">
        <f t="shared" si="65"/>
        <v>32095</v>
      </c>
      <c r="G557" s="35">
        <f t="shared" si="65"/>
        <v>33756</v>
      </c>
      <c r="H557" s="35">
        <f t="shared" si="65"/>
        <v>37965</v>
      </c>
      <c r="I557" s="35">
        <f t="shared" si="65"/>
        <v>28276</v>
      </c>
      <c r="J557" s="35">
        <f>SUM(J559:J563)</f>
        <v>37965</v>
      </c>
      <c r="K557" s="35">
        <f t="shared" si="65"/>
        <v>37965</v>
      </c>
      <c r="L557" s="35">
        <f>SUM(L559:L563)</f>
        <v>26692</v>
      </c>
      <c r="M557" s="35">
        <f>SUM(M559:M563)</f>
        <v>38565</v>
      </c>
      <c r="N557" s="35">
        <f>SUM(N559:N563)</f>
        <v>36865</v>
      </c>
      <c r="O557" s="76">
        <f t="shared" si="60"/>
        <v>-1700</v>
      </c>
      <c r="P557" s="61"/>
    </row>
    <row r="558" spans="1:16" ht="15">
      <c r="A558" s="17" t="s">
        <v>220</v>
      </c>
      <c r="B558" s="14">
        <v>1556</v>
      </c>
      <c r="C558" s="16" t="s">
        <v>95</v>
      </c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76">
        <f t="shared" si="60"/>
        <v>0</v>
      </c>
      <c r="P558" s="61"/>
    </row>
    <row r="559" spans="1:16" ht="15">
      <c r="A559" s="17" t="s">
        <v>220</v>
      </c>
      <c r="B559" s="37" t="s">
        <v>39</v>
      </c>
      <c r="C559" s="37" t="s">
        <v>40</v>
      </c>
      <c r="D559" s="12">
        <v>17720</v>
      </c>
      <c r="E559" s="12">
        <v>17724</v>
      </c>
      <c r="F559" s="12">
        <v>18360</v>
      </c>
      <c r="G559" s="12">
        <v>20256</v>
      </c>
      <c r="H559" s="12">
        <v>21420</v>
      </c>
      <c r="I559" s="12">
        <v>16596</v>
      </c>
      <c r="J559" s="12">
        <v>21420</v>
      </c>
      <c r="K559" s="12">
        <v>21420</v>
      </c>
      <c r="L559" s="12">
        <v>15211</v>
      </c>
      <c r="M559" s="12">
        <v>21720</v>
      </c>
      <c r="N559" s="12">
        <v>21720</v>
      </c>
      <c r="O559" s="76">
        <f t="shared" si="60"/>
        <v>0</v>
      </c>
      <c r="P559" s="61"/>
    </row>
    <row r="560" spans="1:16" ht="15">
      <c r="A560" s="17" t="s">
        <v>220</v>
      </c>
      <c r="B560" s="37" t="s">
        <v>41</v>
      </c>
      <c r="C560" s="37" t="s">
        <v>237</v>
      </c>
      <c r="D560" s="12">
        <v>5989</v>
      </c>
      <c r="E560" s="12">
        <v>5991</v>
      </c>
      <c r="F560" s="12">
        <v>6210</v>
      </c>
      <c r="G560" s="12">
        <v>6800</v>
      </c>
      <c r="H560" s="12">
        <v>7245</v>
      </c>
      <c r="I560" s="12">
        <v>5610</v>
      </c>
      <c r="J560" s="12">
        <v>7245</v>
      </c>
      <c r="K560" s="12">
        <v>7245</v>
      </c>
      <c r="L560" s="12">
        <v>5141</v>
      </c>
      <c r="M560" s="12">
        <v>7345</v>
      </c>
      <c r="N560" s="12">
        <v>7345</v>
      </c>
      <c r="O560" s="76">
        <f t="shared" si="60"/>
        <v>0</v>
      </c>
      <c r="P560" s="61"/>
    </row>
    <row r="561" spans="1:16" ht="15">
      <c r="A561" s="17" t="s">
        <v>220</v>
      </c>
      <c r="B561" s="16" t="s">
        <v>42</v>
      </c>
      <c r="C561" s="16" t="s">
        <v>43</v>
      </c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76">
        <f t="shared" si="60"/>
        <v>0</v>
      </c>
      <c r="P561" s="61"/>
    </row>
    <row r="562" spans="1:16" ht="15">
      <c r="A562" s="17" t="s">
        <v>220</v>
      </c>
      <c r="B562" s="16" t="s">
        <v>51</v>
      </c>
      <c r="C562" s="16" t="s">
        <v>236</v>
      </c>
      <c r="D562" s="12"/>
      <c r="E562" s="12"/>
      <c r="F562" s="12"/>
      <c r="G562" s="12"/>
      <c r="H562" s="12">
        <v>1500</v>
      </c>
      <c r="I562" s="12"/>
      <c r="J562" s="12">
        <v>1500</v>
      </c>
      <c r="K562" s="12">
        <v>1500</v>
      </c>
      <c r="L562" s="12"/>
      <c r="M562" s="12">
        <v>1700</v>
      </c>
      <c r="N562" s="12"/>
      <c r="O562" s="76">
        <f t="shared" si="60"/>
        <v>-1700</v>
      </c>
      <c r="P562" s="61"/>
    </row>
    <row r="563" spans="1:16" ht="15">
      <c r="A563" s="17" t="s">
        <v>220</v>
      </c>
      <c r="B563" s="36">
        <v>5521</v>
      </c>
      <c r="C563" s="16" t="s">
        <v>221</v>
      </c>
      <c r="D563" s="12">
        <v>7468</v>
      </c>
      <c r="E563" s="12">
        <v>6804</v>
      </c>
      <c r="F563" s="12">
        <v>7525</v>
      </c>
      <c r="G563" s="12">
        <v>6700</v>
      </c>
      <c r="H563" s="12">
        <v>7800</v>
      </c>
      <c r="I563" s="12">
        <v>6070</v>
      </c>
      <c r="J563" s="12">
        <v>7800</v>
      </c>
      <c r="K563" s="12">
        <v>7800</v>
      </c>
      <c r="L563" s="12">
        <v>6340</v>
      </c>
      <c r="M563" s="12">
        <v>7800</v>
      </c>
      <c r="N563" s="12">
        <v>7800</v>
      </c>
      <c r="O563" s="76">
        <f t="shared" si="60"/>
        <v>0</v>
      </c>
      <c r="P563" s="61"/>
    </row>
    <row r="564" spans="1:16" ht="15">
      <c r="A564" s="33" t="s">
        <v>220</v>
      </c>
      <c r="B564" s="9"/>
      <c r="C564" s="34" t="s">
        <v>316</v>
      </c>
      <c r="D564" s="35">
        <f>SUM(D565:D570)</f>
        <v>24303</v>
      </c>
      <c r="E564" s="35">
        <f aca="true" t="shared" si="66" ref="E564:K564">SUM(E566:E570)</f>
        <v>20607</v>
      </c>
      <c r="F564" s="35">
        <f t="shared" si="66"/>
        <v>26512</v>
      </c>
      <c r="G564" s="35">
        <f t="shared" si="66"/>
        <v>24968</v>
      </c>
      <c r="H564" s="35">
        <f t="shared" si="66"/>
        <v>27445</v>
      </c>
      <c r="I564" s="35">
        <f t="shared" si="66"/>
        <v>26936</v>
      </c>
      <c r="J564" s="35">
        <f>SUM(J566:J570)</f>
        <v>27275</v>
      </c>
      <c r="K564" s="35">
        <f t="shared" si="66"/>
        <v>27275</v>
      </c>
      <c r="L564" s="35">
        <f>SUM(L566:L570)</f>
        <v>23043</v>
      </c>
      <c r="M564" s="35">
        <f>SUM(M566:M570)</f>
        <v>30410</v>
      </c>
      <c r="N564" s="35">
        <f>SUM(N566:N570)</f>
        <v>30410</v>
      </c>
      <c r="O564" s="76">
        <f t="shared" si="60"/>
        <v>0</v>
      </c>
      <c r="P564" s="61"/>
    </row>
    <row r="565" spans="1:16" ht="15">
      <c r="A565" s="17" t="s">
        <v>220</v>
      </c>
      <c r="B565" s="14">
        <v>1556</v>
      </c>
      <c r="C565" s="16" t="s">
        <v>95</v>
      </c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76">
        <f t="shared" si="60"/>
        <v>0</v>
      </c>
      <c r="P565" s="61"/>
    </row>
    <row r="566" spans="1:16" ht="15">
      <c r="A566" s="17" t="s">
        <v>220</v>
      </c>
      <c r="B566" s="37" t="s">
        <v>39</v>
      </c>
      <c r="C566" s="37" t="s">
        <v>40</v>
      </c>
      <c r="D566" s="12">
        <v>11208</v>
      </c>
      <c r="E566" s="12">
        <v>10875</v>
      </c>
      <c r="F566" s="12">
        <v>13140</v>
      </c>
      <c r="G566" s="12">
        <v>13725</v>
      </c>
      <c r="H566" s="12">
        <v>13730</v>
      </c>
      <c r="I566" s="12">
        <v>14001</v>
      </c>
      <c r="J566" s="12">
        <v>13730</v>
      </c>
      <c r="K566" s="12">
        <v>13730</v>
      </c>
      <c r="L566" s="12">
        <v>12743</v>
      </c>
      <c r="M566" s="12">
        <v>16000</v>
      </c>
      <c r="N566" s="12">
        <v>16000</v>
      </c>
      <c r="O566" s="76">
        <f t="shared" si="60"/>
        <v>0</v>
      </c>
      <c r="P566" s="61"/>
    </row>
    <row r="567" spans="1:16" ht="15">
      <c r="A567" s="17" t="s">
        <v>220</v>
      </c>
      <c r="B567" s="37" t="s">
        <v>41</v>
      </c>
      <c r="C567" s="37" t="s">
        <v>237</v>
      </c>
      <c r="D567" s="12">
        <v>3788</v>
      </c>
      <c r="E567" s="12">
        <v>3982</v>
      </c>
      <c r="F567" s="12">
        <v>4442</v>
      </c>
      <c r="G567" s="12">
        <v>4742</v>
      </c>
      <c r="H567" s="12">
        <v>4645</v>
      </c>
      <c r="I567" s="12">
        <v>5035</v>
      </c>
      <c r="J567" s="12">
        <v>4645</v>
      </c>
      <c r="K567" s="12">
        <v>4645</v>
      </c>
      <c r="L567" s="12">
        <v>4202</v>
      </c>
      <c r="M567" s="12">
        <v>5410</v>
      </c>
      <c r="N567" s="12">
        <v>5410</v>
      </c>
      <c r="O567" s="76">
        <f t="shared" si="60"/>
        <v>0</v>
      </c>
      <c r="P567" s="61"/>
    </row>
    <row r="568" spans="1:16" ht="15">
      <c r="A568" s="17" t="s">
        <v>220</v>
      </c>
      <c r="B568" s="16" t="s">
        <v>42</v>
      </c>
      <c r="C568" s="16" t="s">
        <v>43</v>
      </c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76">
        <f t="shared" si="60"/>
        <v>0</v>
      </c>
      <c r="P568" s="61"/>
    </row>
    <row r="569" spans="1:16" ht="15">
      <c r="A569" s="17" t="s">
        <v>220</v>
      </c>
      <c r="B569" s="16" t="s">
        <v>51</v>
      </c>
      <c r="C569" s="16" t="s">
        <v>236</v>
      </c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76">
        <f t="shared" si="60"/>
        <v>0</v>
      </c>
      <c r="P569" s="61"/>
    </row>
    <row r="570" spans="1:16" ht="15">
      <c r="A570" s="17" t="s">
        <v>220</v>
      </c>
      <c r="B570" s="36">
        <v>5521</v>
      </c>
      <c r="C570" s="16" t="s">
        <v>221</v>
      </c>
      <c r="D570" s="12">
        <v>9307</v>
      </c>
      <c r="E570" s="12">
        <v>5750</v>
      </c>
      <c r="F570" s="12">
        <v>8930</v>
      </c>
      <c r="G570" s="12">
        <v>6501</v>
      </c>
      <c r="H570" s="12">
        <v>9070</v>
      </c>
      <c r="I570" s="12">
        <v>7900</v>
      </c>
      <c r="J570" s="12">
        <v>8900</v>
      </c>
      <c r="K570" s="12">
        <v>8900</v>
      </c>
      <c r="L570" s="12">
        <v>6098</v>
      </c>
      <c r="M570" s="12">
        <v>9000</v>
      </c>
      <c r="N570" s="12">
        <v>9000</v>
      </c>
      <c r="O570" s="76">
        <f t="shared" si="60"/>
        <v>0</v>
      </c>
      <c r="P570" s="61"/>
    </row>
    <row r="571" spans="1:16" ht="15">
      <c r="A571" s="33" t="s">
        <v>220</v>
      </c>
      <c r="B571" s="9"/>
      <c r="C571" s="34" t="s">
        <v>318</v>
      </c>
      <c r="D571" s="35">
        <f>SUM(D572:D577)</f>
        <v>62397</v>
      </c>
      <c r="E571" s="35">
        <f aca="true" t="shared" si="67" ref="E571:K571">SUM(E573:E577)</f>
        <v>54459</v>
      </c>
      <c r="F571" s="35">
        <f t="shared" si="67"/>
        <v>51109</v>
      </c>
      <c r="G571" s="35">
        <f t="shared" si="67"/>
        <v>51272</v>
      </c>
      <c r="H571" s="35">
        <f t="shared" si="67"/>
        <v>52680</v>
      </c>
      <c r="I571" s="35">
        <f t="shared" si="67"/>
        <v>53638</v>
      </c>
      <c r="J571" s="35">
        <f>SUM(J573:J577)</f>
        <v>55080</v>
      </c>
      <c r="K571" s="35">
        <f t="shared" si="67"/>
        <v>55080</v>
      </c>
      <c r="L571" s="35">
        <f>SUM(L573:L577)</f>
        <v>45760</v>
      </c>
      <c r="M571" s="35">
        <f>SUM(M573:M577)</f>
        <v>58430</v>
      </c>
      <c r="N571" s="35">
        <f>SUM(N573:N577)</f>
        <v>58430</v>
      </c>
      <c r="O571" s="76">
        <f t="shared" si="60"/>
        <v>0</v>
      </c>
      <c r="P571" s="61"/>
    </row>
    <row r="572" spans="1:16" ht="15">
      <c r="A572" s="17" t="s">
        <v>220</v>
      </c>
      <c r="B572" s="14">
        <v>1556</v>
      </c>
      <c r="C572" s="16" t="s">
        <v>95</v>
      </c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76">
        <f t="shared" si="60"/>
        <v>0</v>
      </c>
      <c r="P572" s="61"/>
    </row>
    <row r="573" spans="1:16" ht="15">
      <c r="A573" s="17" t="s">
        <v>220</v>
      </c>
      <c r="B573" s="37" t="s">
        <v>39</v>
      </c>
      <c r="C573" s="37" t="s">
        <v>40</v>
      </c>
      <c r="D573" s="12">
        <v>13680</v>
      </c>
      <c r="E573" s="12">
        <v>13679</v>
      </c>
      <c r="F573" s="12">
        <v>16225</v>
      </c>
      <c r="G573" s="12">
        <v>17121</v>
      </c>
      <c r="H573" s="12">
        <v>17250</v>
      </c>
      <c r="I573" s="12">
        <v>17167</v>
      </c>
      <c r="J573" s="12">
        <v>17250</v>
      </c>
      <c r="K573" s="12">
        <v>17250</v>
      </c>
      <c r="L573" s="12">
        <v>15956</v>
      </c>
      <c r="M573" s="12">
        <v>19750</v>
      </c>
      <c r="N573" s="12">
        <v>19750</v>
      </c>
      <c r="O573" s="76">
        <f t="shared" si="60"/>
        <v>0</v>
      </c>
      <c r="P573" s="61"/>
    </row>
    <row r="574" spans="1:16" ht="15">
      <c r="A574" s="17" t="s">
        <v>220</v>
      </c>
      <c r="B574" s="37" t="s">
        <v>41</v>
      </c>
      <c r="C574" s="37" t="s">
        <v>237</v>
      </c>
      <c r="D574" s="12">
        <v>4624</v>
      </c>
      <c r="E574" s="12">
        <v>4623</v>
      </c>
      <c r="F574" s="12">
        <v>5484</v>
      </c>
      <c r="G574" s="12">
        <v>5746</v>
      </c>
      <c r="H574" s="12">
        <v>5830</v>
      </c>
      <c r="I574" s="12">
        <v>5802</v>
      </c>
      <c r="J574" s="12">
        <v>5830</v>
      </c>
      <c r="K574" s="12">
        <v>5830</v>
      </c>
      <c r="L574" s="12">
        <v>5393</v>
      </c>
      <c r="M574" s="12">
        <v>6680</v>
      </c>
      <c r="N574" s="12">
        <v>6680</v>
      </c>
      <c r="O574" s="76">
        <f t="shared" si="60"/>
        <v>0</v>
      </c>
      <c r="P574" s="61"/>
    </row>
    <row r="575" spans="1:16" ht="15">
      <c r="A575" s="17" t="s">
        <v>220</v>
      </c>
      <c r="B575" s="16" t="s">
        <v>42</v>
      </c>
      <c r="C575" s="16" t="s">
        <v>43</v>
      </c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76">
        <f t="shared" si="60"/>
        <v>0</v>
      </c>
      <c r="P575" s="61"/>
    </row>
    <row r="576" spans="1:16" ht="15">
      <c r="A576" s="17" t="s">
        <v>220</v>
      </c>
      <c r="B576" s="16" t="s">
        <v>51</v>
      </c>
      <c r="C576" s="16" t="s">
        <v>236</v>
      </c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76">
        <f t="shared" si="60"/>
        <v>0</v>
      </c>
      <c r="P576" s="61"/>
    </row>
    <row r="577" spans="1:16" ht="15">
      <c r="A577" s="17" t="s">
        <v>220</v>
      </c>
      <c r="B577" s="36">
        <v>5521</v>
      </c>
      <c r="C577" s="16" t="s">
        <v>221</v>
      </c>
      <c r="D577" s="12">
        <v>44093</v>
      </c>
      <c r="E577" s="12">
        <v>36157</v>
      </c>
      <c r="F577" s="12">
        <v>29400</v>
      </c>
      <c r="G577" s="12">
        <v>28405</v>
      </c>
      <c r="H577" s="12">
        <v>29600</v>
      </c>
      <c r="I577" s="12">
        <v>30669</v>
      </c>
      <c r="J577" s="12">
        <v>32000</v>
      </c>
      <c r="K577" s="12">
        <v>32000</v>
      </c>
      <c r="L577" s="12">
        <v>24411</v>
      </c>
      <c r="M577" s="12">
        <v>32000</v>
      </c>
      <c r="N577" s="12">
        <v>32000</v>
      </c>
      <c r="O577" s="76">
        <f t="shared" si="60"/>
        <v>0</v>
      </c>
      <c r="P577" s="61"/>
    </row>
    <row r="578" spans="1:16" ht="15">
      <c r="A578" s="33" t="s">
        <v>118</v>
      </c>
      <c r="B578" s="9"/>
      <c r="C578" s="34" t="s">
        <v>283</v>
      </c>
      <c r="D578" s="35">
        <f aca="true" t="shared" si="68" ref="D578:N578">SUM(D579:D586)</f>
        <v>27800</v>
      </c>
      <c r="E578" s="35">
        <f t="shared" si="68"/>
        <v>22615</v>
      </c>
      <c r="F578" s="35">
        <f t="shared" si="68"/>
        <v>24698</v>
      </c>
      <c r="G578" s="35">
        <f t="shared" si="68"/>
        <v>23538</v>
      </c>
      <c r="H578" s="35">
        <f t="shared" si="68"/>
        <v>20431</v>
      </c>
      <c r="I578" s="35">
        <f t="shared" si="68"/>
        <v>11690</v>
      </c>
      <c r="J578" s="35">
        <f t="shared" si="68"/>
        <v>16800</v>
      </c>
      <c r="K578" s="35">
        <f t="shared" si="68"/>
        <v>16800</v>
      </c>
      <c r="L578" s="35">
        <f t="shared" si="68"/>
        <v>9611.27</v>
      </c>
      <c r="M578" s="35">
        <f t="shared" si="68"/>
        <v>18250</v>
      </c>
      <c r="N578" s="35">
        <f t="shared" si="68"/>
        <v>11450</v>
      </c>
      <c r="O578" s="76">
        <f t="shared" si="60"/>
        <v>-6800</v>
      </c>
      <c r="P578" s="61"/>
    </row>
    <row r="579" spans="1:16" ht="15">
      <c r="A579" s="17" t="s">
        <v>164</v>
      </c>
      <c r="B579" s="37" t="s">
        <v>39</v>
      </c>
      <c r="C579" s="37" t="s">
        <v>40</v>
      </c>
      <c r="D579" s="12">
        <v>706</v>
      </c>
      <c r="E579" s="12">
        <v>540</v>
      </c>
      <c r="F579" s="12">
        <v>268</v>
      </c>
      <c r="G579" s="12">
        <v>268</v>
      </c>
      <c r="H579" s="12"/>
      <c r="I579" s="12"/>
      <c r="J579" s="12"/>
      <c r="K579" s="12"/>
      <c r="L579" s="12"/>
      <c r="M579" s="12"/>
      <c r="N579" s="12"/>
      <c r="O579" s="76">
        <f t="shared" si="60"/>
        <v>0</v>
      </c>
      <c r="P579" s="61"/>
    </row>
    <row r="580" spans="1:16" ht="15">
      <c r="A580" s="17" t="s">
        <v>164</v>
      </c>
      <c r="B580" s="37" t="s">
        <v>41</v>
      </c>
      <c r="C580" s="37" t="s">
        <v>237</v>
      </c>
      <c r="D580" s="12">
        <v>238</v>
      </c>
      <c r="E580" s="12">
        <v>183</v>
      </c>
      <c r="F580" s="12">
        <v>90</v>
      </c>
      <c r="G580" s="12">
        <v>222</v>
      </c>
      <c r="H580" s="12"/>
      <c r="I580" s="12"/>
      <c r="J580" s="12"/>
      <c r="K580" s="12"/>
      <c r="L580" s="12"/>
      <c r="M580" s="12"/>
      <c r="N580" s="12"/>
      <c r="O580" s="76">
        <f aca="true" t="shared" si="69" ref="O580:O643">N580-M580</f>
        <v>0</v>
      </c>
      <c r="P580" s="61"/>
    </row>
    <row r="581" spans="1:16" ht="15">
      <c r="A581" s="17" t="s">
        <v>164</v>
      </c>
      <c r="B581" s="14">
        <v>4139</v>
      </c>
      <c r="C581" s="16" t="s">
        <v>307</v>
      </c>
      <c r="D581" s="12">
        <v>1850</v>
      </c>
      <c r="E581" s="12">
        <v>1850</v>
      </c>
      <c r="F581" s="12">
        <v>1900</v>
      </c>
      <c r="G581" s="12">
        <v>1900</v>
      </c>
      <c r="H581" s="12">
        <v>2650</v>
      </c>
      <c r="I581" s="12">
        <v>2650</v>
      </c>
      <c r="J581" s="12">
        <v>2000</v>
      </c>
      <c r="K581" s="12">
        <v>3450</v>
      </c>
      <c r="L581" s="12">
        <v>3450</v>
      </c>
      <c r="M581" s="12">
        <v>3450</v>
      </c>
      <c r="N581" s="12">
        <v>3450</v>
      </c>
      <c r="O581" s="76">
        <f t="shared" si="69"/>
        <v>0</v>
      </c>
      <c r="P581" s="61"/>
    </row>
    <row r="582" spans="1:16" ht="15">
      <c r="A582" s="17" t="s">
        <v>164</v>
      </c>
      <c r="B582" s="14">
        <v>4500</v>
      </c>
      <c r="C582" s="16" t="s">
        <v>55</v>
      </c>
      <c r="D582" s="12">
        <v>2100</v>
      </c>
      <c r="E582" s="12">
        <v>2880</v>
      </c>
      <c r="F582" s="12"/>
      <c r="G582" s="12"/>
      <c r="H582" s="12"/>
      <c r="I582" s="12"/>
      <c r="J582" s="12"/>
      <c r="K582" s="12"/>
      <c r="L582" s="12"/>
      <c r="M582" s="12"/>
      <c r="N582" s="12"/>
      <c r="O582" s="76">
        <f t="shared" si="69"/>
        <v>0</v>
      </c>
      <c r="P582" s="61"/>
    </row>
    <row r="583" spans="1:16" ht="15">
      <c r="A583" s="17" t="s">
        <v>164</v>
      </c>
      <c r="B583" s="14">
        <v>4521</v>
      </c>
      <c r="C583" s="16" t="s">
        <v>276</v>
      </c>
      <c r="D583" s="12">
        <v>11050</v>
      </c>
      <c r="E583" s="12">
        <v>3265</v>
      </c>
      <c r="F583" s="12">
        <v>6800</v>
      </c>
      <c r="G583" s="12">
        <v>6703</v>
      </c>
      <c r="H583" s="12">
        <v>6150</v>
      </c>
      <c r="I583" s="12">
        <v>4928</v>
      </c>
      <c r="J583" s="12">
        <v>6800</v>
      </c>
      <c r="K583" s="12">
        <v>6800</v>
      </c>
      <c r="L583" s="12">
        <v>5855</v>
      </c>
      <c r="M583" s="12">
        <v>6800</v>
      </c>
      <c r="N583" s="12">
        <v>0</v>
      </c>
      <c r="O583" s="76">
        <f t="shared" si="69"/>
        <v>-6800</v>
      </c>
      <c r="P583" s="61"/>
    </row>
    <row r="584" spans="1:16" ht="15">
      <c r="A584" s="17" t="s">
        <v>164</v>
      </c>
      <c r="B584" s="14">
        <v>5502</v>
      </c>
      <c r="C584" s="16" t="s">
        <v>96</v>
      </c>
      <c r="D584" s="12">
        <v>7200</v>
      </c>
      <c r="E584" s="12">
        <v>7200</v>
      </c>
      <c r="F584" s="12"/>
      <c r="G584" s="12"/>
      <c r="H584" s="12"/>
      <c r="I584" s="12"/>
      <c r="J584" s="12"/>
      <c r="K584" s="12"/>
      <c r="L584" s="12"/>
      <c r="M584" s="12"/>
      <c r="N584" s="12"/>
      <c r="O584" s="76">
        <f t="shared" si="69"/>
        <v>0</v>
      </c>
      <c r="P584" s="61"/>
    </row>
    <row r="585" spans="1:16" ht="15">
      <c r="A585" s="17" t="s">
        <v>118</v>
      </c>
      <c r="B585" s="16" t="s">
        <v>105</v>
      </c>
      <c r="C585" s="16" t="s">
        <v>306</v>
      </c>
      <c r="D585" s="12">
        <v>2597</v>
      </c>
      <c r="E585" s="12">
        <v>2581</v>
      </c>
      <c r="F585" s="12">
        <v>5410</v>
      </c>
      <c r="G585" s="12">
        <v>5390</v>
      </c>
      <c r="H585" s="12">
        <v>3896</v>
      </c>
      <c r="I585" s="12">
        <v>387</v>
      </c>
      <c r="J585" s="12"/>
      <c r="K585" s="12"/>
      <c r="L585" s="12"/>
      <c r="M585" s="12"/>
      <c r="N585" s="12"/>
      <c r="O585" s="76">
        <f t="shared" si="69"/>
        <v>0</v>
      </c>
      <c r="P585" s="61"/>
    </row>
    <row r="586" spans="1:16" ht="15">
      <c r="A586" s="17" t="s">
        <v>164</v>
      </c>
      <c r="B586" s="16" t="s">
        <v>52</v>
      </c>
      <c r="C586" s="16" t="s">
        <v>53</v>
      </c>
      <c r="D586" s="12">
        <v>2059</v>
      </c>
      <c r="E586" s="12">
        <v>4116</v>
      </c>
      <c r="F586" s="12">
        <v>10230</v>
      </c>
      <c r="G586" s="12">
        <v>9055</v>
      </c>
      <c r="H586" s="12">
        <v>7735</v>
      </c>
      <c r="I586" s="12">
        <v>3725</v>
      </c>
      <c r="J586" s="12">
        <v>8000</v>
      </c>
      <c r="K586" s="12">
        <v>6550</v>
      </c>
      <c r="L586" s="12">
        <v>306.27</v>
      </c>
      <c r="M586" s="12">
        <v>8000</v>
      </c>
      <c r="N586" s="12">
        <v>8000</v>
      </c>
      <c r="O586" s="76">
        <f t="shared" si="69"/>
        <v>0</v>
      </c>
      <c r="P586" s="61"/>
    </row>
    <row r="587" spans="1:16" ht="15">
      <c r="A587" s="42">
        <v>10121</v>
      </c>
      <c r="B587" s="9"/>
      <c r="C587" s="34" t="s">
        <v>29</v>
      </c>
      <c r="D587" s="39">
        <f aca="true" t="shared" si="70" ref="D587:K587">SUM(D588:D598)</f>
        <v>24300</v>
      </c>
      <c r="E587" s="39">
        <f t="shared" si="70"/>
        <v>18895</v>
      </c>
      <c r="F587" s="39">
        <f t="shared" si="70"/>
        <v>81668</v>
      </c>
      <c r="G587" s="39">
        <f t="shared" si="70"/>
        <v>66151</v>
      </c>
      <c r="H587" s="39">
        <f t="shared" si="70"/>
        <v>95874</v>
      </c>
      <c r="I587" s="39">
        <f t="shared" si="70"/>
        <v>51487</v>
      </c>
      <c r="J587" s="39">
        <f>SUM(J588:J598)</f>
        <v>148170</v>
      </c>
      <c r="K587" s="39">
        <f t="shared" si="70"/>
        <v>148170</v>
      </c>
      <c r="L587" s="39">
        <f>SUM(L588:L598)</f>
        <v>63007</v>
      </c>
      <c r="M587" s="39">
        <f>SUM(M588:M598)</f>
        <v>148170</v>
      </c>
      <c r="N587" s="39">
        <f>SUM(N588:N598)</f>
        <v>141770</v>
      </c>
      <c r="O587" s="76">
        <f t="shared" si="69"/>
        <v>-6400</v>
      </c>
      <c r="P587" s="61"/>
    </row>
    <row r="588" spans="1:16" ht="15">
      <c r="A588" s="17" t="s">
        <v>119</v>
      </c>
      <c r="B588" s="16" t="s">
        <v>120</v>
      </c>
      <c r="C588" s="16" t="s">
        <v>121</v>
      </c>
      <c r="D588" s="12">
        <v>5300</v>
      </c>
      <c r="E588" s="12">
        <v>1984</v>
      </c>
      <c r="F588" s="12">
        <v>7000</v>
      </c>
      <c r="G588" s="12">
        <v>2410</v>
      </c>
      <c r="H588" s="12">
        <v>7000</v>
      </c>
      <c r="I588" s="12">
        <v>2538</v>
      </c>
      <c r="J588" s="12">
        <v>16000</v>
      </c>
      <c r="K588" s="12">
        <v>16000</v>
      </c>
      <c r="L588" s="12">
        <v>4696</v>
      </c>
      <c r="M588" s="12">
        <v>15000</v>
      </c>
      <c r="N588" s="12">
        <v>25000</v>
      </c>
      <c r="O588" s="76">
        <f t="shared" si="69"/>
        <v>10000</v>
      </c>
      <c r="P588" s="61"/>
    </row>
    <row r="589" spans="1:16" ht="15">
      <c r="A589" s="17" t="s">
        <v>228</v>
      </c>
      <c r="B589" s="36">
        <v>4133</v>
      </c>
      <c r="C589" s="16" t="s">
        <v>345</v>
      </c>
      <c r="D589" s="12"/>
      <c r="E589" s="12"/>
      <c r="F589" s="12">
        <v>27450</v>
      </c>
      <c r="G589" s="12">
        <v>24345</v>
      </c>
      <c r="H589" s="12">
        <v>12754</v>
      </c>
      <c r="I589" s="12">
        <v>10030</v>
      </c>
      <c r="J589" s="12">
        <v>25000</v>
      </c>
      <c r="K589" s="12">
        <v>25000</v>
      </c>
      <c r="L589" s="12"/>
      <c r="M589" s="12">
        <v>21000</v>
      </c>
      <c r="N589" s="12">
        <v>4600</v>
      </c>
      <c r="O589" s="76">
        <f t="shared" si="69"/>
        <v>-16400</v>
      </c>
      <c r="P589" s="61"/>
    </row>
    <row r="590" spans="1:16" ht="15">
      <c r="A590" s="17" t="s">
        <v>228</v>
      </c>
      <c r="B590" s="36">
        <v>4133</v>
      </c>
      <c r="C590" s="16" t="s">
        <v>381</v>
      </c>
      <c r="D590" s="12"/>
      <c r="E590" s="12"/>
      <c r="F590" s="12"/>
      <c r="G590" s="12"/>
      <c r="H590" s="12">
        <v>1000</v>
      </c>
      <c r="I590" s="12">
        <v>0</v>
      </c>
      <c r="J590" s="12">
        <v>4000</v>
      </c>
      <c r="K590" s="12">
        <v>4000</v>
      </c>
      <c r="L590" s="12"/>
      <c r="M590" s="12">
        <v>5000</v>
      </c>
      <c r="N590" s="12">
        <v>5000</v>
      </c>
      <c r="O590" s="76">
        <f t="shared" si="69"/>
        <v>0</v>
      </c>
      <c r="P590" s="61"/>
    </row>
    <row r="591" spans="1:16" ht="15">
      <c r="A591" s="17" t="s">
        <v>119</v>
      </c>
      <c r="B591" s="36" t="s">
        <v>122</v>
      </c>
      <c r="C591" s="16" t="s">
        <v>342</v>
      </c>
      <c r="D591" s="12">
        <v>5000</v>
      </c>
      <c r="E591" s="12">
        <v>4150</v>
      </c>
      <c r="F591" s="12">
        <v>6050</v>
      </c>
      <c r="G591" s="12">
        <v>5940</v>
      </c>
      <c r="H591" s="12">
        <v>11200</v>
      </c>
      <c r="I591" s="12">
        <v>7777</v>
      </c>
      <c r="J591" s="12">
        <v>11200</v>
      </c>
      <c r="K591" s="12">
        <v>11200</v>
      </c>
      <c r="L591" s="12">
        <v>8100</v>
      </c>
      <c r="M591" s="12">
        <v>11200</v>
      </c>
      <c r="N591" s="12">
        <v>11200</v>
      </c>
      <c r="O591" s="76">
        <f t="shared" si="69"/>
        <v>0</v>
      </c>
      <c r="P591" s="61"/>
    </row>
    <row r="592" spans="1:16" ht="15">
      <c r="A592" s="38">
        <v>10121</v>
      </c>
      <c r="B592" s="37" t="s">
        <v>39</v>
      </c>
      <c r="C592" s="37" t="s">
        <v>40</v>
      </c>
      <c r="D592" s="12"/>
      <c r="E592" s="12"/>
      <c r="F592" s="12">
        <v>8800</v>
      </c>
      <c r="G592" s="12">
        <v>3070</v>
      </c>
      <c r="H592" s="12">
        <v>15000</v>
      </c>
      <c r="I592" s="12">
        <v>513</v>
      </c>
      <c r="J592" s="12">
        <v>15000</v>
      </c>
      <c r="K592" s="12">
        <v>15000</v>
      </c>
      <c r="L592" s="12">
        <v>12390</v>
      </c>
      <c r="M592" s="12">
        <v>15000</v>
      </c>
      <c r="N592" s="12">
        <v>15000</v>
      </c>
      <c r="O592" s="76">
        <f t="shared" si="69"/>
        <v>0</v>
      </c>
      <c r="P592" s="61"/>
    </row>
    <row r="593" spans="1:16" ht="15">
      <c r="A593" s="38">
        <v>10121</v>
      </c>
      <c r="B593" s="37" t="s">
        <v>41</v>
      </c>
      <c r="C593" s="37" t="s">
        <v>237</v>
      </c>
      <c r="D593" s="12"/>
      <c r="E593" s="12"/>
      <c r="F593" s="12">
        <v>2968</v>
      </c>
      <c r="G593" s="12">
        <v>1038</v>
      </c>
      <c r="H593" s="12">
        <v>5070</v>
      </c>
      <c r="I593" s="12">
        <v>173</v>
      </c>
      <c r="J593" s="12">
        <v>5070</v>
      </c>
      <c r="K593" s="12">
        <v>5070</v>
      </c>
      <c r="L593" s="12">
        <v>4187</v>
      </c>
      <c r="M593" s="12">
        <v>5070</v>
      </c>
      <c r="N593" s="12">
        <v>5070</v>
      </c>
      <c r="O593" s="76">
        <f t="shared" si="69"/>
        <v>0</v>
      </c>
      <c r="P593" s="61"/>
    </row>
    <row r="594" spans="1:16" ht="15">
      <c r="A594" s="38">
        <v>10121</v>
      </c>
      <c r="B594" s="36">
        <v>5513</v>
      </c>
      <c r="C594" s="16" t="s">
        <v>235</v>
      </c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76">
        <f t="shared" si="69"/>
        <v>0</v>
      </c>
      <c r="P594" s="61"/>
    </row>
    <row r="595" spans="1:16" ht="15">
      <c r="A595" s="38" t="s">
        <v>228</v>
      </c>
      <c r="B595" s="36">
        <v>5524</v>
      </c>
      <c r="C595" s="16" t="s">
        <v>365</v>
      </c>
      <c r="D595" s="12"/>
      <c r="E595" s="12"/>
      <c r="F595" s="12">
        <v>3700</v>
      </c>
      <c r="G595" s="12">
        <v>1745</v>
      </c>
      <c r="H595" s="12">
        <v>3350</v>
      </c>
      <c r="I595" s="12">
        <v>999</v>
      </c>
      <c r="J595" s="12">
        <v>2000</v>
      </c>
      <c r="K595" s="12">
        <v>2000</v>
      </c>
      <c r="L595" s="12"/>
      <c r="M595" s="12">
        <v>2000</v>
      </c>
      <c r="N595" s="12">
        <v>2000</v>
      </c>
      <c r="O595" s="76">
        <f t="shared" si="69"/>
        <v>0</v>
      </c>
      <c r="P595" s="61"/>
    </row>
    <row r="596" spans="1:16" ht="15">
      <c r="A596" s="38" t="s">
        <v>228</v>
      </c>
      <c r="B596" s="16" t="s">
        <v>52</v>
      </c>
      <c r="C596" s="16" t="s">
        <v>53</v>
      </c>
      <c r="D596" s="12"/>
      <c r="E596" s="12"/>
      <c r="F596" s="12">
        <v>200</v>
      </c>
      <c r="G596" s="12">
        <v>258</v>
      </c>
      <c r="H596" s="12">
        <v>500</v>
      </c>
      <c r="I596" s="12"/>
      <c r="J596" s="12">
        <v>500</v>
      </c>
      <c r="K596" s="12">
        <v>500</v>
      </c>
      <c r="L596" s="12"/>
      <c r="M596" s="12">
        <v>500</v>
      </c>
      <c r="N596" s="12">
        <v>500</v>
      </c>
      <c r="O596" s="76">
        <f t="shared" si="69"/>
        <v>0</v>
      </c>
      <c r="P596" s="61"/>
    </row>
    <row r="597" spans="1:16" ht="15">
      <c r="A597" s="17" t="s">
        <v>119</v>
      </c>
      <c r="B597" s="16" t="s">
        <v>123</v>
      </c>
      <c r="C597" s="16" t="s">
        <v>369</v>
      </c>
      <c r="D597" s="12">
        <v>14000</v>
      </c>
      <c r="E597" s="12">
        <v>12761</v>
      </c>
      <c r="F597" s="12">
        <v>25500</v>
      </c>
      <c r="G597" s="12">
        <v>27345</v>
      </c>
      <c r="H597" s="12">
        <v>20000</v>
      </c>
      <c r="I597" s="12">
        <v>21722</v>
      </c>
      <c r="J597" s="12">
        <v>25400</v>
      </c>
      <c r="K597" s="12">
        <v>25400</v>
      </c>
      <c r="L597" s="12">
        <v>16195</v>
      </c>
      <c r="M597" s="12">
        <v>24000</v>
      </c>
      <c r="N597" s="12">
        <v>24000</v>
      </c>
      <c r="O597" s="76">
        <f t="shared" si="69"/>
        <v>0</v>
      </c>
      <c r="P597" s="61"/>
    </row>
    <row r="598" spans="1:16" ht="15">
      <c r="A598" s="17" t="s">
        <v>119</v>
      </c>
      <c r="B598" s="16" t="s">
        <v>123</v>
      </c>
      <c r="C598" s="16" t="s">
        <v>370</v>
      </c>
      <c r="D598" s="12"/>
      <c r="E598" s="12"/>
      <c r="F598" s="12"/>
      <c r="G598" s="12"/>
      <c r="H598" s="12">
        <v>20000</v>
      </c>
      <c r="I598" s="12">
        <v>7735</v>
      </c>
      <c r="J598" s="12">
        <v>44000</v>
      </c>
      <c r="K598" s="12">
        <v>44000</v>
      </c>
      <c r="L598" s="12">
        <v>17439</v>
      </c>
      <c r="M598" s="12">
        <v>49400</v>
      </c>
      <c r="N598" s="12">
        <v>49400</v>
      </c>
      <c r="O598" s="76">
        <f t="shared" si="69"/>
        <v>0</v>
      </c>
      <c r="P598" s="61"/>
    </row>
    <row r="599" spans="1:16" ht="15">
      <c r="A599" s="33" t="s">
        <v>125</v>
      </c>
      <c r="B599" s="9"/>
      <c r="C599" s="34" t="s">
        <v>378</v>
      </c>
      <c r="D599" s="35">
        <f aca="true" t="shared" si="71" ref="D599:N599">SUM(D600:D616)</f>
        <v>570085</v>
      </c>
      <c r="E599" s="35">
        <f t="shared" si="71"/>
        <v>260425</v>
      </c>
      <c r="F599" s="35">
        <f t="shared" si="71"/>
        <v>2118360</v>
      </c>
      <c r="G599" s="35">
        <f t="shared" si="71"/>
        <v>1674612</v>
      </c>
      <c r="H599" s="35">
        <f t="shared" si="71"/>
        <v>1739227</v>
      </c>
      <c r="I599" s="35">
        <f t="shared" si="71"/>
        <v>1613885</v>
      </c>
      <c r="J599" s="35">
        <f t="shared" si="71"/>
        <v>645137</v>
      </c>
      <c r="K599" s="35">
        <f t="shared" si="71"/>
        <v>682388</v>
      </c>
      <c r="L599" s="35">
        <f t="shared" si="71"/>
        <v>573294</v>
      </c>
      <c r="M599" s="35">
        <f t="shared" si="71"/>
        <v>779990</v>
      </c>
      <c r="N599" s="35">
        <f t="shared" si="71"/>
        <v>808813</v>
      </c>
      <c r="O599" s="76">
        <f t="shared" si="69"/>
        <v>28823</v>
      </c>
      <c r="P599" s="61"/>
    </row>
    <row r="600" spans="1:16" ht="15">
      <c r="A600" s="17" t="s">
        <v>125</v>
      </c>
      <c r="B600" s="16" t="s">
        <v>56</v>
      </c>
      <c r="C600" s="16" t="s">
        <v>57</v>
      </c>
      <c r="D600" s="12">
        <v>343398</v>
      </c>
      <c r="E600" s="12">
        <v>26800</v>
      </c>
      <c r="F600" s="12">
        <v>1831516</v>
      </c>
      <c r="G600" s="12">
        <v>1383680</v>
      </c>
      <c r="H600" s="12">
        <v>1016592</v>
      </c>
      <c r="I600" s="12">
        <v>949254</v>
      </c>
      <c r="J600" s="12"/>
      <c r="K600" s="12">
        <v>19616</v>
      </c>
      <c r="L600" s="12"/>
      <c r="M600" s="12">
        <v>32000</v>
      </c>
      <c r="N600" s="12">
        <v>10000</v>
      </c>
      <c r="O600" s="76">
        <f t="shared" si="69"/>
        <v>-22000</v>
      </c>
      <c r="P600" s="61"/>
    </row>
    <row r="601" spans="1:16" ht="15">
      <c r="A601" s="17" t="s">
        <v>165</v>
      </c>
      <c r="B601" s="36">
        <v>4528</v>
      </c>
      <c r="C601" s="16" t="s">
        <v>72</v>
      </c>
      <c r="D601" s="12"/>
      <c r="E601" s="12"/>
      <c r="F601" s="12"/>
      <c r="G601" s="12"/>
      <c r="H601" s="12">
        <v>244</v>
      </c>
      <c r="I601" s="12">
        <v>244</v>
      </c>
      <c r="J601" s="12">
        <v>250</v>
      </c>
      <c r="K601" s="12">
        <v>250</v>
      </c>
      <c r="L601" s="12">
        <v>244</v>
      </c>
      <c r="M601" s="12">
        <v>250</v>
      </c>
      <c r="N601" s="12">
        <v>250</v>
      </c>
      <c r="O601" s="76">
        <f t="shared" si="69"/>
        <v>0</v>
      </c>
      <c r="P601" s="61"/>
    </row>
    <row r="602" spans="1:16" ht="15">
      <c r="A602" s="17" t="s">
        <v>125</v>
      </c>
      <c r="B602" s="37" t="s">
        <v>39</v>
      </c>
      <c r="C602" s="37" t="s">
        <v>40</v>
      </c>
      <c r="D602" s="12">
        <v>106453</v>
      </c>
      <c r="E602" s="12">
        <v>110469</v>
      </c>
      <c r="F602" s="12">
        <v>131210</v>
      </c>
      <c r="G602" s="12">
        <v>133983</v>
      </c>
      <c r="H602" s="12">
        <v>229153</v>
      </c>
      <c r="I602" s="12">
        <v>211568</v>
      </c>
      <c r="J602" s="12">
        <v>311320</v>
      </c>
      <c r="K602" s="12">
        <v>314349</v>
      </c>
      <c r="L602" s="12">
        <v>271315</v>
      </c>
      <c r="M602" s="12">
        <v>378540</v>
      </c>
      <c r="N602" s="12">
        <v>378540</v>
      </c>
      <c r="O602" s="76">
        <f t="shared" si="69"/>
        <v>0</v>
      </c>
      <c r="P602" s="61"/>
    </row>
    <row r="603" spans="1:16" ht="15">
      <c r="A603" s="17" t="s">
        <v>125</v>
      </c>
      <c r="B603" s="37" t="s">
        <v>41</v>
      </c>
      <c r="C603" s="37" t="s">
        <v>237</v>
      </c>
      <c r="D603" s="12">
        <v>35982</v>
      </c>
      <c r="E603" s="12">
        <v>37399</v>
      </c>
      <c r="F603" s="12">
        <v>44350</v>
      </c>
      <c r="G603" s="12">
        <v>45158</v>
      </c>
      <c r="H603" s="12">
        <v>77152</v>
      </c>
      <c r="I603" s="12">
        <v>71442</v>
      </c>
      <c r="J603" s="12">
        <v>105230</v>
      </c>
      <c r="K603" s="12">
        <v>105808</v>
      </c>
      <c r="L603" s="12">
        <v>90887</v>
      </c>
      <c r="M603" s="12">
        <v>127950</v>
      </c>
      <c r="N603" s="12">
        <v>127950</v>
      </c>
      <c r="O603" s="76">
        <f t="shared" si="69"/>
        <v>0</v>
      </c>
      <c r="P603" s="61"/>
    </row>
    <row r="604" spans="1:16" ht="15">
      <c r="A604" s="17" t="s">
        <v>125</v>
      </c>
      <c r="B604" s="16" t="s">
        <v>42</v>
      </c>
      <c r="C604" s="16" t="s">
        <v>43</v>
      </c>
      <c r="D604" s="12">
        <v>404</v>
      </c>
      <c r="E604" s="12">
        <v>1118</v>
      </c>
      <c r="F604" s="12">
        <v>2878</v>
      </c>
      <c r="G604" s="12">
        <v>2190</v>
      </c>
      <c r="H604" s="12">
        <v>4980</v>
      </c>
      <c r="I604" s="12">
        <v>4990</v>
      </c>
      <c r="J604" s="12">
        <v>3605</v>
      </c>
      <c r="K604" s="12">
        <v>3375</v>
      </c>
      <c r="L604" s="12">
        <v>2759</v>
      </c>
      <c r="M604" s="12">
        <v>6210</v>
      </c>
      <c r="N604" s="12">
        <v>6210</v>
      </c>
      <c r="O604" s="76">
        <f t="shared" si="69"/>
        <v>0</v>
      </c>
      <c r="P604" s="61"/>
    </row>
    <row r="605" spans="1:16" ht="15">
      <c r="A605" s="17" t="s">
        <v>125</v>
      </c>
      <c r="B605" s="16" t="s">
        <v>44</v>
      </c>
      <c r="C605" s="16" t="s">
        <v>45</v>
      </c>
      <c r="D605" s="12">
        <v>100</v>
      </c>
      <c r="E605" s="12">
        <v>17</v>
      </c>
      <c r="F605" s="12">
        <v>565</v>
      </c>
      <c r="G605" s="12">
        <v>883</v>
      </c>
      <c r="H605" s="12"/>
      <c r="I605" s="12">
        <v>36</v>
      </c>
      <c r="J605" s="12"/>
      <c r="K605" s="12">
        <v>110</v>
      </c>
      <c r="L605" s="12">
        <v>300</v>
      </c>
      <c r="M605" s="12"/>
      <c r="N605" s="12"/>
      <c r="O605" s="76">
        <f t="shared" si="69"/>
        <v>0</v>
      </c>
      <c r="P605" s="61"/>
    </row>
    <row r="606" spans="1:16" ht="15">
      <c r="A606" s="17" t="s">
        <v>125</v>
      </c>
      <c r="B606" s="16" t="s">
        <v>46</v>
      </c>
      <c r="C606" s="16" t="s">
        <v>47</v>
      </c>
      <c r="D606" s="12">
        <v>969</v>
      </c>
      <c r="E606" s="12">
        <v>1838</v>
      </c>
      <c r="F606" s="12">
        <v>1900</v>
      </c>
      <c r="G606" s="12">
        <v>1895</v>
      </c>
      <c r="H606" s="12">
        <v>1690</v>
      </c>
      <c r="I606" s="12">
        <v>1767</v>
      </c>
      <c r="J606" s="12">
        <v>3450</v>
      </c>
      <c r="K606" s="12">
        <v>5368</v>
      </c>
      <c r="L606" s="12">
        <v>3133</v>
      </c>
      <c r="M606" s="12">
        <v>5000</v>
      </c>
      <c r="N606" s="12">
        <v>5000</v>
      </c>
      <c r="O606" s="76">
        <f t="shared" si="69"/>
        <v>0</v>
      </c>
      <c r="P606" s="61"/>
    </row>
    <row r="607" spans="1:16" ht="15">
      <c r="A607" s="17" t="s">
        <v>125</v>
      </c>
      <c r="B607" s="16" t="s">
        <v>63</v>
      </c>
      <c r="C607" s="16" t="s">
        <v>64</v>
      </c>
      <c r="D607" s="12">
        <v>24920</v>
      </c>
      <c r="E607" s="12">
        <v>29543</v>
      </c>
      <c r="F607" s="12">
        <v>33295</v>
      </c>
      <c r="G607" s="12">
        <v>34240</v>
      </c>
      <c r="H607" s="12">
        <v>50846</v>
      </c>
      <c r="I607" s="12">
        <v>50802</v>
      </c>
      <c r="J607" s="12">
        <v>54150</v>
      </c>
      <c r="K607" s="12">
        <v>66150</v>
      </c>
      <c r="L607" s="12">
        <v>69719</v>
      </c>
      <c r="M607" s="12">
        <v>70400</v>
      </c>
      <c r="N607" s="12">
        <v>72000</v>
      </c>
      <c r="O607" s="76">
        <f t="shared" si="69"/>
        <v>1600</v>
      </c>
      <c r="P607" s="61"/>
    </row>
    <row r="608" spans="1:16" ht="15">
      <c r="A608" s="17" t="s">
        <v>165</v>
      </c>
      <c r="B608" s="16" t="s">
        <v>78</v>
      </c>
      <c r="C608" s="16" t="s">
        <v>79</v>
      </c>
      <c r="D608" s="12"/>
      <c r="E608" s="12">
        <v>491</v>
      </c>
      <c r="F608" s="12"/>
      <c r="G608" s="12"/>
      <c r="H608" s="12"/>
      <c r="I608" s="12"/>
      <c r="J608" s="12"/>
      <c r="K608" s="12"/>
      <c r="L608" s="12"/>
      <c r="M608" s="12"/>
      <c r="N608" s="12"/>
      <c r="O608" s="76">
        <f t="shared" si="69"/>
        <v>0</v>
      </c>
      <c r="P608" s="61"/>
    </row>
    <row r="609" spans="1:16" ht="15">
      <c r="A609" s="17" t="s">
        <v>125</v>
      </c>
      <c r="B609" s="16" t="s">
        <v>48</v>
      </c>
      <c r="C609" s="16" t="s">
        <v>235</v>
      </c>
      <c r="D609" s="12">
        <v>2910</v>
      </c>
      <c r="E609" s="12">
        <v>3004</v>
      </c>
      <c r="F609" s="12">
        <v>1580</v>
      </c>
      <c r="G609" s="12">
        <v>1791</v>
      </c>
      <c r="H609" s="12">
        <v>3470</v>
      </c>
      <c r="I609" s="12">
        <v>3504</v>
      </c>
      <c r="J609" s="12">
        <v>3495</v>
      </c>
      <c r="K609" s="12">
        <v>3495</v>
      </c>
      <c r="L609" s="12">
        <v>3326</v>
      </c>
      <c r="M609" s="12">
        <v>3630</v>
      </c>
      <c r="N609" s="12">
        <v>3630</v>
      </c>
      <c r="O609" s="76">
        <f t="shared" si="69"/>
        <v>0</v>
      </c>
      <c r="P609" s="61"/>
    </row>
    <row r="610" spans="1:16" ht="15">
      <c r="A610" s="17" t="s">
        <v>125</v>
      </c>
      <c r="B610" s="16" t="s">
        <v>49</v>
      </c>
      <c r="C610" s="16" t="s">
        <v>50</v>
      </c>
      <c r="D610" s="12">
        <v>782</v>
      </c>
      <c r="E610" s="12">
        <v>838</v>
      </c>
      <c r="F610" s="12">
        <v>5285</v>
      </c>
      <c r="G610" s="12">
        <v>4204</v>
      </c>
      <c r="H610" s="12">
        <v>4880</v>
      </c>
      <c r="I610" s="12">
        <v>4884</v>
      </c>
      <c r="J610" s="12">
        <v>5440</v>
      </c>
      <c r="K610" s="12">
        <v>4440</v>
      </c>
      <c r="L610" s="12">
        <v>3852</v>
      </c>
      <c r="M610" s="12">
        <v>2700</v>
      </c>
      <c r="N610" s="12">
        <v>2700</v>
      </c>
      <c r="O610" s="76">
        <f t="shared" si="69"/>
        <v>0</v>
      </c>
      <c r="P610" s="61"/>
    </row>
    <row r="611" spans="1:16" ht="15">
      <c r="A611" s="17" t="s">
        <v>125</v>
      </c>
      <c r="B611" s="16" t="s">
        <v>51</v>
      </c>
      <c r="C611" s="16" t="s">
        <v>236</v>
      </c>
      <c r="D611" s="12">
        <v>3665</v>
      </c>
      <c r="E611" s="12">
        <v>5911</v>
      </c>
      <c r="F611" s="12">
        <v>18651</v>
      </c>
      <c r="G611" s="12">
        <v>15244</v>
      </c>
      <c r="H611" s="12">
        <v>285860</v>
      </c>
      <c r="I611" s="12">
        <v>252044</v>
      </c>
      <c r="J611" s="12">
        <v>35172</v>
      </c>
      <c r="K611" s="12">
        <v>36022</v>
      </c>
      <c r="L611" s="12">
        <v>37094</v>
      </c>
      <c r="M611" s="12">
        <v>20670</v>
      </c>
      <c r="N611" s="12">
        <v>69893</v>
      </c>
      <c r="O611" s="76">
        <f t="shared" si="69"/>
        <v>49223</v>
      </c>
      <c r="P611" s="61"/>
    </row>
    <row r="612" spans="1:16" ht="15">
      <c r="A612" s="17" t="s">
        <v>125</v>
      </c>
      <c r="B612" s="16" t="s">
        <v>112</v>
      </c>
      <c r="C612" s="16" t="s">
        <v>113</v>
      </c>
      <c r="D612" s="12">
        <v>29784</v>
      </c>
      <c r="E612" s="12">
        <v>29447</v>
      </c>
      <c r="F612" s="12">
        <v>29540</v>
      </c>
      <c r="G612" s="12">
        <v>30454</v>
      </c>
      <c r="H612" s="12">
        <v>37970</v>
      </c>
      <c r="I612" s="12">
        <v>37389</v>
      </c>
      <c r="J612" s="12">
        <v>75560</v>
      </c>
      <c r="K612" s="12">
        <v>75560</v>
      </c>
      <c r="L612" s="12">
        <v>49981</v>
      </c>
      <c r="M612" s="12">
        <v>80600</v>
      </c>
      <c r="N612" s="12">
        <v>80600</v>
      </c>
      <c r="O612" s="76">
        <f t="shared" si="69"/>
        <v>0</v>
      </c>
      <c r="P612" s="61"/>
    </row>
    <row r="613" spans="1:16" ht="15">
      <c r="A613" s="17" t="s">
        <v>125</v>
      </c>
      <c r="B613" s="16" t="s">
        <v>65</v>
      </c>
      <c r="C613" s="16" t="s">
        <v>66</v>
      </c>
      <c r="D613" s="12">
        <v>17379</v>
      </c>
      <c r="E613" s="12">
        <v>13248</v>
      </c>
      <c r="F613" s="12">
        <v>16780</v>
      </c>
      <c r="G613" s="12">
        <v>20167</v>
      </c>
      <c r="H613" s="12">
        <v>25700</v>
      </c>
      <c r="I613" s="12">
        <v>25682</v>
      </c>
      <c r="J613" s="12">
        <v>46575</v>
      </c>
      <c r="K613" s="12">
        <v>46205</v>
      </c>
      <c r="L613" s="12">
        <v>39040</v>
      </c>
      <c r="M613" s="12">
        <v>48540</v>
      </c>
      <c r="N613" s="12">
        <v>48540</v>
      </c>
      <c r="O613" s="76">
        <f t="shared" si="69"/>
        <v>0</v>
      </c>
      <c r="P613" s="61"/>
    </row>
    <row r="614" spans="1:16" ht="15">
      <c r="A614" s="17" t="s">
        <v>125</v>
      </c>
      <c r="B614" s="16" t="s">
        <v>105</v>
      </c>
      <c r="C614" s="16" t="s">
        <v>106</v>
      </c>
      <c r="D614" s="12"/>
      <c r="E614" s="12">
        <v>119</v>
      </c>
      <c r="F614" s="12"/>
      <c r="G614" s="12"/>
      <c r="H614" s="12"/>
      <c r="I614" s="12">
        <v>15</v>
      </c>
      <c r="J614" s="12">
        <v>200</v>
      </c>
      <c r="K614" s="12">
        <v>240</v>
      </c>
      <c r="L614" s="12">
        <v>238</v>
      </c>
      <c r="M614" s="12">
        <v>500</v>
      </c>
      <c r="N614" s="12">
        <v>500</v>
      </c>
      <c r="O614" s="76">
        <f t="shared" si="69"/>
        <v>0</v>
      </c>
      <c r="P614" s="61"/>
    </row>
    <row r="615" spans="1:16" ht="15">
      <c r="A615" s="17" t="s">
        <v>125</v>
      </c>
      <c r="B615" s="16" t="s">
        <v>52</v>
      </c>
      <c r="C615" s="16" t="s">
        <v>53</v>
      </c>
      <c r="D615" s="12">
        <v>3339</v>
      </c>
      <c r="E615" s="12">
        <v>183</v>
      </c>
      <c r="F615" s="12">
        <v>810</v>
      </c>
      <c r="G615" s="12">
        <v>723</v>
      </c>
      <c r="H615" s="12">
        <v>690</v>
      </c>
      <c r="I615" s="12">
        <v>264</v>
      </c>
      <c r="J615" s="12">
        <v>690</v>
      </c>
      <c r="K615" s="12">
        <v>1400</v>
      </c>
      <c r="L615" s="12">
        <v>1406</v>
      </c>
      <c r="M615" s="12">
        <v>3000</v>
      </c>
      <c r="N615" s="12">
        <v>3000</v>
      </c>
      <c r="O615" s="76">
        <f t="shared" si="69"/>
        <v>0</v>
      </c>
      <c r="P615" s="61"/>
    </row>
    <row r="616" spans="1:16" ht="15">
      <c r="A616" s="17" t="s">
        <v>165</v>
      </c>
      <c r="B616" s="16" t="s">
        <v>67</v>
      </c>
      <c r="C616" s="16" t="s">
        <v>68</v>
      </c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76">
        <f t="shared" si="69"/>
        <v>0</v>
      </c>
      <c r="P616" s="61"/>
    </row>
    <row r="617" spans="1:16" ht="15">
      <c r="A617" s="33" t="s">
        <v>165</v>
      </c>
      <c r="B617" s="9"/>
      <c r="C617" s="34" t="s">
        <v>334</v>
      </c>
      <c r="D617" s="35">
        <f aca="true" t="shared" si="72" ref="D617:K617">SUM(D618:D623)</f>
        <v>15026</v>
      </c>
      <c r="E617" s="35">
        <f t="shared" si="72"/>
        <v>18098</v>
      </c>
      <c r="F617" s="35">
        <f t="shared" si="72"/>
        <v>0</v>
      </c>
      <c r="G617" s="35">
        <f t="shared" si="72"/>
        <v>0</v>
      </c>
      <c r="H617" s="35">
        <f t="shared" si="72"/>
        <v>0</v>
      </c>
      <c r="I617" s="35">
        <f t="shared" si="72"/>
        <v>0</v>
      </c>
      <c r="J617" s="35">
        <f>SUM(J618:J623)</f>
        <v>0</v>
      </c>
      <c r="K617" s="35">
        <f t="shared" si="72"/>
        <v>0</v>
      </c>
      <c r="L617" s="35">
        <f>SUM(L618:L623)</f>
        <v>0</v>
      </c>
      <c r="M617" s="35">
        <f>SUM(M618:M623)</f>
        <v>0</v>
      </c>
      <c r="N617" s="35">
        <f>SUM(N618:N623)</f>
        <v>0</v>
      </c>
      <c r="O617" s="76">
        <f t="shared" si="69"/>
        <v>0</v>
      </c>
      <c r="P617" s="61"/>
    </row>
    <row r="618" spans="1:16" ht="15">
      <c r="A618" s="17" t="s">
        <v>165</v>
      </c>
      <c r="B618" s="37" t="s">
        <v>39</v>
      </c>
      <c r="C618" s="37" t="s">
        <v>40</v>
      </c>
      <c r="D618" s="12">
        <v>1100</v>
      </c>
      <c r="E618" s="12">
        <v>9106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76">
        <f t="shared" si="69"/>
        <v>0</v>
      </c>
      <c r="P618" s="61"/>
    </row>
    <row r="619" spans="1:16" ht="15">
      <c r="A619" s="17" t="s">
        <v>165</v>
      </c>
      <c r="B619" s="37" t="s">
        <v>41</v>
      </c>
      <c r="C619" s="37" t="s">
        <v>237</v>
      </c>
      <c r="D619" s="12">
        <v>400</v>
      </c>
      <c r="E619" s="12">
        <v>3078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2">
        <v>0</v>
      </c>
      <c r="O619" s="76">
        <f t="shared" si="69"/>
        <v>0</v>
      </c>
      <c r="P619" s="61"/>
    </row>
    <row r="620" spans="1:16" ht="15">
      <c r="A620" s="17" t="s">
        <v>165</v>
      </c>
      <c r="B620" s="16" t="s">
        <v>42</v>
      </c>
      <c r="C620" s="16" t="s">
        <v>43</v>
      </c>
      <c r="D620" s="12">
        <v>130</v>
      </c>
      <c r="E620" s="12">
        <v>50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v>0</v>
      </c>
      <c r="O620" s="76">
        <f t="shared" si="69"/>
        <v>0</v>
      </c>
      <c r="P620" s="61"/>
    </row>
    <row r="621" spans="1:16" ht="15">
      <c r="A621" s="17" t="s">
        <v>165</v>
      </c>
      <c r="B621" s="16" t="s">
        <v>44</v>
      </c>
      <c r="C621" s="16" t="s">
        <v>45</v>
      </c>
      <c r="D621" s="12">
        <v>328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76">
        <f t="shared" si="69"/>
        <v>0</v>
      </c>
      <c r="P621" s="61"/>
    </row>
    <row r="622" spans="1:16" ht="15">
      <c r="A622" s="17" t="s">
        <v>165</v>
      </c>
      <c r="B622" s="16" t="s">
        <v>52</v>
      </c>
      <c r="C622" s="16" t="s">
        <v>53</v>
      </c>
      <c r="D622" s="12">
        <v>1000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0</v>
      </c>
      <c r="N622" s="12">
        <v>0</v>
      </c>
      <c r="O622" s="76">
        <f t="shared" si="69"/>
        <v>0</v>
      </c>
      <c r="P622" s="61"/>
    </row>
    <row r="623" spans="1:16" ht="15">
      <c r="A623" s="17" t="s">
        <v>165</v>
      </c>
      <c r="B623" s="16" t="s">
        <v>123</v>
      </c>
      <c r="C623" s="16" t="s">
        <v>124</v>
      </c>
      <c r="D623" s="12">
        <v>12068</v>
      </c>
      <c r="E623" s="12">
        <v>5864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0</v>
      </c>
      <c r="N623" s="12">
        <v>0</v>
      </c>
      <c r="O623" s="76">
        <f t="shared" si="69"/>
        <v>0</v>
      </c>
      <c r="P623" s="61"/>
    </row>
    <row r="624" spans="1:16" ht="15">
      <c r="A624" s="33" t="s">
        <v>126</v>
      </c>
      <c r="B624" s="9"/>
      <c r="C624" s="34" t="s">
        <v>30</v>
      </c>
      <c r="D624" s="35">
        <f aca="true" t="shared" si="73" ref="D624:N624">SUM(D625:D629)</f>
        <v>29610</v>
      </c>
      <c r="E624" s="35">
        <f t="shared" si="73"/>
        <v>27084</v>
      </c>
      <c r="F624" s="35">
        <f t="shared" si="73"/>
        <v>78500</v>
      </c>
      <c r="G624" s="35">
        <f t="shared" si="73"/>
        <v>77909</v>
      </c>
      <c r="H624" s="35">
        <f t="shared" si="73"/>
        <v>87300</v>
      </c>
      <c r="I624" s="35">
        <f t="shared" si="73"/>
        <v>86849</v>
      </c>
      <c r="J624" s="35">
        <f t="shared" si="73"/>
        <v>105500</v>
      </c>
      <c r="K624" s="35">
        <f t="shared" si="73"/>
        <v>105500</v>
      </c>
      <c r="L624" s="35">
        <f t="shared" si="73"/>
        <v>91991</v>
      </c>
      <c r="M624" s="35">
        <f t="shared" si="73"/>
        <v>115500</v>
      </c>
      <c r="N624" s="35">
        <f t="shared" si="73"/>
        <v>115500</v>
      </c>
      <c r="O624" s="76">
        <f t="shared" si="69"/>
        <v>0</v>
      </c>
      <c r="P624" s="61"/>
    </row>
    <row r="625" spans="1:16" ht="15">
      <c r="A625" s="17" t="s">
        <v>173</v>
      </c>
      <c r="B625" s="14">
        <v>4130</v>
      </c>
      <c r="C625" s="16" t="s">
        <v>130</v>
      </c>
      <c r="D625" s="12"/>
      <c r="E625" s="12"/>
      <c r="F625" s="12">
        <v>4500</v>
      </c>
      <c r="G625" s="12">
        <v>3457</v>
      </c>
      <c r="H625" s="12"/>
      <c r="I625" s="12"/>
      <c r="J625" s="12">
        <v>0</v>
      </c>
      <c r="K625" s="12">
        <v>0</v>
      </c>
      <c r="L625" s="12">
        <v>0</v>
      </c>
      <c r="M625" s="12">
        <v>0</v>
      </c>
      <c r="N625" s="12">
        <v>0</v>
      </c>
      <c r="O625" s="76">
        <f t="shared" si="69"/>
        <v>0</v>
      </c>
      <c r="P625" s="61"/>
    </row>
    <row r="626" spans="1:16" ht="15">
      <c r="A626" s="17" t="s">
        <v>126</v>
      </c>
      <c r="B626" s="16" t="s">
        <v>127</v>
      </c>
      <c r="C626" s="16" t="s">
        <v>224</v>
      </c>
      <c r="D626" s="12">
        <v>9650</v>
      </c>
      <c r="E626" s="12">
        <v>7011</v>
      </c>
      <c r="F626" s="12">
        <v>46000</v>
      </c>
      <c r="G626" s="12">
        <v>45188</v>
      </c>
      <c r="H626" s="12">
        <v>51800</v>
      </c>
      <c r="I626" s="12">
        <v>57181</v>
      </c>
      <c r="J626" s="12">
        <v>65500</v>
      </c>
      <c r="K626" s="12">
        <v>65500</v>
      </c>
      <c r="L626" s="12">
        <v>67258</v>
      </c>
      <c r="M626" s="12">
        <v>85500</v>
      </c>
      <c r="N626" s="12">
        <v>85500</v>
      </c>
      <c r="O626" s="76">
        <f t="shared" si="69"/>
        <v>0</v>
      </c>
      <c r="P626" s="61"/>
    </row>
    <row r="627" spans="1:16" ht="15">
      <c r="A627" s="17" t="s">
        <v>173</v>
      </c>
      <c r="B627" s="36">
        <v>4500</v>
      </c>
      <c r="C627" s="16" t="s">
        <v>55</v>
      </c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76">
        <f t="shared" si="69"/>
        <v>0</v>
      </c>
      <c r="P627" s="61"/>
    </row>
    <row r="628" spans="1:16" ht="15">
      <c r="A628" s="17" t="s">
        <v>173</v>
      </c>
      <c r="B628" s="16" t="s">
        <v>52</v>
      </c>
      <c r="C628" s="16" t="s">
        <v>53</v>
      </c>
      <c r="D628" s="12"/>
      <c r="E628" s="12"/>
      <c r="F628" s="12"/>
      <c r="G628" s="12"/>
      <c r="H628" s="12">
        <v>500</v>
      </c>
      <c r="I628" s="12">
        <v>210</v>
      </c>
      <c r="J628" s="12">
        <v>0</v>
      </c>
      <c r="K628" s="12">
        <v>0</v>
      </c>
      <c r="L628" s="12">
        <v>0</v>
      </c>
      <c r="M628" s="12">
        <v>0</v>
      </c>
      <c r="N628" s="12">
        <v>0</v>
      </c>
      <c r="O628" s="76">
        <f t="shared" si="69"/>
        <v>0</v>
      </c>
      <c r="P628" s="61"/>
    </row>
    <row r="629" spans="1:16" ht="15">
      <c r="A629" s="17" t="s">
        <v>173</v>
      </c>
      <c r="B629" s="16" t="s">
        <v>123</v>
      </c>
      <c r="C629" s="16" t="s">
        <v>124</v>
      </c>
      <c r="D629" s="12">
        <v>19960</v>
      </c>
      <c r="E629" s="12">
        <v>20073</v>
      </c>
      <c r="F629" s="12">
        <v>28000</v>
      </c>
      <c r="G629" s="12">
        <v>29264</v>
      </c>
      <c r="H629" s="12">
        <v>35000</v>
      </c>
      <c r="I629" s="12">
        <v>29458</v>
      </c>
      <c r="J629" s="12">
        <v>40000</v>
      </c>
      <c r="K629" s="12">
        <v>40000</v>
      </c>
      <c r="L629" s="12">
        <v>24733</v>
      </c>
      <c r="M629" s="12">
        <v>30000</v>
      </c>
      <c r="N629" s="12">
        <v>30000</v>
      </c>
      <c r="O629" s="76">
        <f t="shared" si="69"/>
        <v>0</v>
      </c>
      <c r="P629" s="61"/>
    </row>
    <row r="630" spans="1:16" ht="15">
      <c r="A630" s="33" t="s">
        <v>321</v>
      </c>
      <c r="B630" s="9"/>
      <c r="C630" s="48" t="s">
        <v>322</v>
      </c>
      <c r="D630" s="35">
        <f aca="true" t="shared" si="74" ref="D630:N630">D632+D631</f>
        <v>54213</v>
      </c>
      <c r="E630" s="35">
        <f t="shared" si="74"/>
        <v>42952</v>
      </c>
      <c r="F630" s="35">
        <f t="shared" si="74"/>
        <v>49387</v>
      </c>
      <c r="G630" s="35">
        <f t="shared" si="74"/>
        <v>33800</v>
      </c>
      <c r="H630" s="35">
        <f t="shared" si="74"/>
        <v>54935</v>
      </c>
      <c r="I630" s="35">
        <f t="shared" si="74"/>
        <v>46307</v>
      </c>
      <c r="J630" s="35">
        <f t="shared" si="74"/>
        <v>60750</v>
      </c>
      <c r="K630" s="35">
        <f t="shared" si="74"/>
        <v>60750</v>
      </c>
      <c r="L630" s="35">
        <f t="shared" si="74"/>
        <v>34714</v>
      </c>
      <c r="M630" s="35">
        <f t="shared" si="74"/>
        <v>54122</v>
      </c>
      <c r="N630" s="35">
        <f t="shared" si="74"/>
        <v>26135</v>
      </c>
      <c r="O630" s="76">
        <f t="shared" si="69"/>
        <v>-27987</v>
      </c>
      <c r="P630" s="61"/>
    </row>
    <row r="631" spans="1:16" ht="15">
      <c r="A631" s="17" t="s">
        <v>321</v>
      </c>
      <c r="B631" s="14">
        <v>4130</v>
      </c>
      <c r="C631" s="16" t="s">
        <v>130</v>
      </c>
      <c r="D631" s="12">
        <v>2000</v>
      </c>
      <c r="E631" s="12">
        <v>2000</v>
      </c>
      <c r="F631" s="12">
        <v>7710</v>
      </c>
      <c r="G631" s="12">
        <v>5000</v>
      </c>
      <c r="H631" s="12">
        <v>7710</v>
      </c>
      <c r="I631" s="12">
        <v>1025</v>
      </c>
      <c r="J631" s="60"/>
      <c r="K631" s="12"/>
      <c r="L631" s="12">
        <v>99</v>
      </c>
      <c r="M631" s="12"/>
      <c r="N631" s="12"/>
      <c r="O631" s="76">
        <f t="shared" si="69"/>
        <v>0</v>
      </c>
      <c r="P631" s="61"/>
    </row>
    <row r="632" spans="1:16" ht="15">
      <c r="A632" s="17" t="s">
        <v>321</v>
      </c>
      <c r="B632" s="16" t="s">
        <v>123</v>
      </c>
      <c r="C632" s="16" t="s">
        <v>124</v>
      </c>
      <c r="D632" s="12">
        <v>52213</v>
      </c>
      <c r="E632" s="12">
        <v>40952</v>
      </c>
      <c r="F632" s="12">
        <v>41677</v>
      </c>
      <c r="G632" s="12">
        <v>28800</v>
      </c>
      <c r="H632" s="12">
        <v>47225</v>
      </c>
      <c r="I632" s="12">
        <v>45282</v>
      </c>
      <c r="J632" s="12">
        <v>60750</v>
      </c>
      <c r="K632" s="12">
        <v>60750</v>
      </c>
      <c r="L632" s="12">
        <v>34615</v>
      </c>
      <c r="M632" s="12">
        <v>54122</v>
      </c>
      <c r="N632" s="12">
        <v>26135</v>
      </c>
      <c r="O632" s="76">
        <f t="shared" si="69"/>
        <v>-27987</v>
      </c>
      <c r="P632" s="61"/>
    </row>
    <row r="633" spans="1:16" ht="15">
      <c r="A633" s="33" t="s">
        <v>128</v>
      </c>
      <c r="B633" s="9"/>
      <c r="C633" s="34" t="s">
        <v>31</v>
      </c>
      <c r="D633" s="35">
        <f aca="true" t="shared" si="75" ref="D633:N633">SUM(D634:D647)</f>
        <v>53267</v>
      </c>
      <c r="E633" s="35">
        <f t="shared" si="75"/>
        <v>72592</v>
      </c>
      <c r="F633" s="35">
        <f t="shared" si="75"/>
        <v>80717</v>
      </c>
      <c r="G633" s="35">
        <f t="shared" si="75"/>
        <v>50006</v>
      </c>
      <c r="H633" s="35">
        <f t="shared" si="75"/>
        <v>110925</v>
      </c>
      <c r="I633" s="35">
        <f t="shared" si="75"/>
        <v>98356</v>
      </c>
      <c r="J633" s="35">
        <f t="shared" si="75"/>
        <v>110390</v>
      </c>
      <c r="K633" s="35">
        <f t="shared" si="75"/>
        <v>110390</v>
      </c>
      <c r="L633" s="35">
        <f t="shared" si="75"/>
        <v>97433</v>
      </c>
      <c r="M633" s="35">
        <f t="shared" si="75"/>
        <v>100990</v>
      </c>
      <c r="N633" s="35">
        <f t="shared" si="75"/>
        <v>121490</v>
      </c>
      <c r="O633" s="76">
        <f t="shared" si="69"/>
        <v>20500</v>
      </c>
      <c r="P633" s="61"/>
    </row>
    <row r="634" spans="1:16" ht="15">
      <c r="A634" s="17" t="s">
        <v>215</v>
      </c>
      <c r="B634" s="37" t="s">
        <v>39</v>
      </c>
      <c r="C634" s="37" t="s">
        <v>40</v>
      </c>
      <c r="D634" s="12"/>
      <c r="E634" s="12">
        <v>368</v>
      </c>
      <c r="F634" s="12">
        <v>3480</v>
      </c>
      <c r="G634" s="12">
        <v>2012</v>
      </c>
      <c r="H634" s="12">
        <v>7800</v>
      </c>
      <c r="I634" s="12">
        <v>6486</v>
      </c>
      <c r="J634" s="12">
        <v>4400</v>
      </c>
      <c r="K634" s="12">
        <v>4400</v>
      </c>
      <c r="L634" s="12">
        <v>5220</v>
      </c>
      <c r="M634" s="12">
        <v>4400</v>
      </c>
      <c r="N634" s="12">
        <v>5521</v>
      </c>
      <c r="O634" s="76">
        <f t="shared" si="69"/>
        <v>1121</v>
      </c>
      <c r="P634" s="61"/>
    </row>
    <row r="635" spans="1:16" ht="15">
      <c r="A635" s="17" t="s">
        <v>215</v>
      </c>
      <c r="B635" s="37" t="s">
        <v>41</v>
      </c>
      <c r="C635" s="37" t="s">
        <v>237</v>
      </c>
      <c r="D635" s="12"/>
      <c r="E635" s="12">
        <v>124</v>
      </c>
      <c r="F635" s="12">
        <v>1300</v>
      </c>
      <c r="G635" s="12">
        <v>680</v>
      </c>
      <c r="H635" s="12">
        <v>2640</v>
      </c>
      <c r="I635" s="12">
        <v>2192</v>
      </c>
      <c r="J635" s="12">
        <v>1490</v>
      </c>
      <c r="K635" s="12">
        <v>1490</v>
      </c>
      <c r="L635" s="12">
        <v>1764</v>
      </c>
      <c r="M635" s="12">
        <v>1490</v>
      </c>
      <c r="N635" s="12">
        <v>1869</v>
      </c>
      <c r="O635" s="76">
        <f t="shared" si="69"/>
        <v>379</v>
      </c>
      <c r="P635" s="61"/>
    </row>
    <row r="636" spans="1:16" ht="15">
      <c r="A636" s="17" t="s">
        <v>128</v>
      </c>
      <c r="B636" s="16" t="s">
        <v>129</v>
      </c>
      <c r="C636" s="16" t="s">
        <v>130</v>
      </c>
      <c r="D636" s="12">
        <v>21672</v>
      </c>
      <c r="E636" s="12">
        <v>32882</v>
      </c>
      <c r="F636" s="12">
        <v>43500</v>
      </c>
      <c r="G636" s="12">
        <v>30750</v>
      </c>
      <c r="H636" s="12">
        <v>43985</v>
      </c>
      <c r="I636" s="12">
        <v>43325</v>
      </c>
      <c r="J636" s="12">
        <v>41000</v>
      </c>
      <c r="K636" s="12">
        <v>41000</v>
      </c>
      <c r="L636" s="12">
        <v>46692</v>
      </c>
      <c r="M636" s="12">
        <v>41000</v>
      </c>
      <c r="N636" s="12">
        <v>41000</v>
      </c>
      <c r="O636" s="76">
        <f t="shared" si="69"/>
        <v>0</v>
      </c>
      <c r="P636" s="61"/>
    </row>
    <row r="637" spans="1:16" ht="15">
      <c r="A637" s="17" t="s">
        <v>128</v>
      </c>
      <c r="B637" s="16" t="s">
        <v>129</v>
      </c>
      <c r="C637" s="16" t="s">
        <v>371</v>
      </c>
      <c r="D637" s="12"/>
      <c r="E637" s="12"/>
      <c r="F637" s="12"/>
      <c r="G637" s="12"/>
      <c r="H637" s="12">
        <v>11000</v>
      </c>
      <c r="I637" s="12">
        <v>9183</v>
      </c>
      <c r="J637" s="12">
        <v>22000</v>
      </c>
      <c r="K637" s="12">
        <v>22000</v>
      </c>
      <c r="L637" s="12">
        <v>18062</v>
      </c>
      <c r="M637" s="12">
        <v>8600</v>
      </c>
      <c r="N637" s="12">
        <v>8600</v>
      </c>
      <c r="O637" s="76">
        <f t="shared" si="69"/>
        <v>0</v>
      </c>
      <c r="P637" s="61"/>
    </row>
    <row r="638" spans="1:16" ht="15">
      <c r="A638" s="17" t="s">
        <v>128</v>
      </c>
      <c r="B638" s="16" t="s">
        <v>129</v>
      </c>
      <c r="C638" s="16" t="s">
        <v>377</v>
      </c>
      <c r="D638" s="12"/>
      <c r="E638" s="12"/>
      <c r="F638" s="12"/>
      <c r="G638" s="12"/>
      <c r="H638" s="12">
        <v>13000</v>
      </c>
      <c r="I638" s="12">
        <v>13066</v>
      </c>
      <c r="J638" s="12">
        <v>11000</v>
      </c>
      <c r="K638" s="12">
        <v>11000</v>
      </c>
      <c r="L638" s="12">
        <v>7982</v>
      </c>
      <c r="M638" s="12">
        <v>10000</v>
      </c>
      <c r="N638" s="12">
        <v>10000</v>
      </c>
      <c r="O638" s="76">
        <f t="shared" si="69"/>
        <v>0</v>
      </c>
      <c r="P638" s="61"/>
    </row>
    <row r="639" spans="1:16" ht="15">
      <c r="A639" s="17" t="s">
        <v>215</v>
      </c>
      <c r="B639" s="36">
        <v>4131</v>
      </c>
      <c r="C639" s="16" t="s">
        <v>396</v>
      </c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>
        <v>19000</v>
      </c>
      <c r="O639" s="76">
        <f t="shared" si="69"/>
        <v>19000</v>
      </c>
      <c r="P639" s="61"/>
    </row>
    <row r="640" spans="1:16" ht="15">
      <c r="A640" s="17" t="s">
        <v>215</v>
      </c>
      <c r="B640" s="36">
        <v>4132</v>
      </c>
      <c r="C640" s="16" t="s">
        <v>216</v>
      </c>
      <c r="D640" s="12"/>
      <c r="E640" s="12"/>
      <c r="F640" s="12">
        <v>1000</v>
      </c>
      <c r="G640" s="12"/>
      <c r="H640" s="12">
        <v>1000</v>
      </c>
      <c r="I640" s="12"/>
      <c r="J640" s="12">
        <v>1000</v>
      </c>
      <c r="K640" s="12">
        <v>1000</v>
      </c>
      <c r="L640" s="12"/>
      <c r="M640" s="12">
        <v>1000</v>
      </c>
      <c r="N640" s="12">
        <v>1000</v>
      </c>
      <c r="O640" s="76">
        <f t="shared" si="69"/>
        <v>0</v>
      </c>
      <c r="P640" s="61"/>
    </row>
    <row r="641" spans="1:16" ht="15">
      <c r="A641" s="17" t="s">
        <v>128</v>
      </c>
      <c r="B641" s="16" t="s">
        <v>131</v>
      </c>
      <c r="C641" s="16" t="s">
        <v>238</v>
      </c>
      <c r="D641" s="12"/>
      <c r="E641" s="12">
        <v>50</v>
      </c>
      <c r="F641" s="12">
        <v>5000</v>
      </c>
      <c r="G641" s="12">
        <v>50</v>
      </c>
      <c r="H641" s="12">
        <v>1500</v>
      </c>
      <c r="I641" s="12"/>
      <c r="J641" s="12">
        <v>1500</v>
      </c>
      <c r="K641" s="12">
        <v>1500</v>
      </c>
      <c r="L641" s="12"/>
      <c r="M641" s="12">
        <v>1500</v>
      </c>
      <c r="N641" s="12">
        <v>1500</v>
      </c>
      <c r="O641" s="76">
        <f t="shared" si="69"/>
        <v>0</v>
      </c>
      <c r="P641" s="61"/>
    </row>
    <row r="642" spans="1:16" ht="15">
      <c r="A642" s="17" t="s">
        <v>128</v>
      </c>
      <c r="B642" s="16" t="s">
        <v>127</v>
      </c>
      <c r="C642" s="16" t="s">
        <v>332</v>
      </c>
      <c r="D642" s="12">
        <v>17041</v>
      </c>
      <c r="E642" s="12">
        <v>29897</v>
      </c>
      <c r="F642" s="12">
        <v>16437</v>
      </c>
      <c r="G642" s="12">
        <v>15000</v>
      </c>
      <c r="H642" s="12">
        <v>20000</v>
      </c>
      <c r="I642" s="12">
        <v>15250</v>
      </c>
      <c r="J642" s="12">
        <v>18000</v>
      </c>
      <c r="K642" s="12">
        <v>18000</v>
      </c>
      <c r="L642" s="12">
        <v>16250</v>
      </c>
      <c r="M642" s="12">
        <v>23000</v>
      </c>
      <c r="N642" s="12">
        <v>23000</v>
      </c>
      <c r="O642" s="76">
        <f t="shared" si="69"/>
        <v>0</v>
      </c>
      <c r="P642" s="61"/>
    </row>
    <row r="643" spans="1:16" ht="15">
      <c r="A643" s="17" t="s">
        <v>215</v>
      </c>
      <c r="B643" s="16" t="s">
        <v>51</v>
      </c>
      <c r="C643" s="16" t="s">
        <v>236</v>
      </c>
      <c r="D643" s="12"/>
      <c r="E643" s="12">
        <v>464</v>
      </c>
      <c r="F643" s="12"/>
      <c r="G643" s="12"/>
      <c r="H643" s="12"/>
      <c r="I643" s="12"/>
      <c r="J643" s="12"/>
      <c r="K643" s="12"/>
      <c r="L643" s="12"/>
      <c r="M643" s="60"/>
      <c r="N643" s="60"/>
      <c r="O643" s="76">
        <f t="shared" si="69"/>
        <v>0</v>
      </c>
      <c r="P643" s="61"/>
    </row>
    <row r="644" spans="1:16" ht="15">
      <c r="A644" s="17" t="s">
        <v>215</v>
      </c>
      <c r="B644" s="16" t="s">
        <v>65</v>
      </c>
      <c r="C644" s="16" t="s">
        <v>66</v>
      </c>
      <c r="D644" s="12"/>
      <c r="E644" s="12"/>
      <c r="F644" s="12"/>
      <c r="G644" s="12"/>
      <c r="H644" s="12"/>
      <c r="I644" s="12">
        <v>456</v>
      </c>
      <c r="J644" s="12"/>
      <c r="K644" s="12">
        <v>135</v>
      </c>
      <c r="L644" s="12">
        <v>135</v>
      </c>
      <c r="M644" s="60"/>
      <c r="N644" s="60"/>
      <c r="O644" s="76">
        <f aca="true" t="shared" si="76" ref="O644:O700">N644-M644</f>
        <v>0</v>
      </c>
      <c r="P644" s="61"/>
    </row>
    <row r="645" spans="1:16" ht="15">
      <c r="A645" s="17" t="s">
        <v>215</v>
      </c>
      <c r="B645" s="36">
        <v>5524</v>
      </c>
      <c r="C645" s="16" t="s">
        <v>217</v>
      </c>
      <c r="D645" s="12"/>
      <c r="E645" s="12"/>
      <c r="F645" s="12"/>
      <c r="G645" s="12"/>
      <c r="H645" s="12"/>
      <c r="I645" s="12">
        <v>40</v>
      </c>
      <c r="J645" s="12"/>
      <c r="K645" s="12"/>
      <c r="L645" s="12"/>
      <c r="M645" s="60"/>
      <c r="N645" s="60"/>
      <c r="O645" s="76">
        <f t="shared" si="76"/>
        <v>0</v>
      </c>
      <c r="P645" s="61"/>
    </row>
    <row r="646" spans="1:16" ht="15">
      <c r="A646" s="17" t="s">
        <v>215</v>
      </c>
      <c r="B646" s="16" t="s">
        <v>52</v>
      </c>
      <c r="C646" s="16" t="s">
        <v>53</v>
      </c>
      <c r="D646" s="12"/>
      <c r="E646" s="12"/>
      <c r="F646" s="12"/>
      <c r="G646" s="12"/>
      <c r="H646" s="12"/>
      <c r="I646" s="12"/>
      <c r="J646" s="12"/>
      <c r="K646" s="12"/>
      <c r="L646" s="12"/>
      <c r="M646" s="60"/>
      <c r="N646" s="60"/>
      <c r="O646" s="76">
        <f t="shared" si="76"/>
        <v>0</v>
      </c>
      <c r="P646" s="61"/>
    </row>
    <row r="647" spans="1:16" ht="15">
      <c r="A647" s="17" t="s">
        <v>128</v>
      </c>
      <c r="B647" s="16" t="s">
        <v>123</v>
      </c>
      <c r="C647" s="16" t="s">
        <v>124</v>
      </c>
      <c r="D647" s="12">
        <v>14554</v>
      </c>
      <c r="E647" s="12">
        <v>8807</v>
      </c>
      <c r="F647" s="12">
        <v>10000</v>
      </c>
      <c r="G647" s="12">
        <v>1514</v>
      </c>
      <c r="H647" s="12">
        <v>10000</v>
      </c>
      <c r="I647" s="12">
        <v>8358</v>
      </c>
      <c r="J647" s="12">
        <v>10000</v>
      </c>
      <c r="K647" s="12">
        <v>9865</v>
      </c>
      <c r="L647" s="12">
        <v>1328</v>
      </c>
      <c r="M647" s="12">
        <v>10000</v>
      </c>
      <c r="N647" s="12">
        <v>10000</v>
      </c>
      <c r="O647" s="76">
        <f t="shared" si="76"/>
        <v>0</v>
      </c>
      <c r="P647" s="61"/>
    </row>
    <row r="648" spans="1:16" ht="15">
      <c r="A648" s="33" t="s">
        <v>337</v>
      </c>
      <c r="B648" s="34"/>
      <c r="C648" s="9" t="s">
        <v>383</v>
      </c>
      <c r="D648" s="35">
        <f aca="true" t="shared" si="77" ref="D648:N648">SUM(D649:D660)</f>
        <v>26979</v>
      </c>
      <c r="E648" s="35">
        <f t="shared" si="77"/>
        <v>29230</v>
      </c>
      <c r="F648" s="35">
        <f t="shared" si="77"/>
        <v>21000</v>
      </c>
      <c r="G648" s="35">
        <f t="shared" si="77"/>
        <v>1906</v>
      </c>
      <c r="H648" s="35">
        <f t="shared" si="77"/>
        <v>12200</v>
      </c>
      <c r="I648" s="35">
        <f t="shared" si="77"/>
        <v>12964</v>
      </c>
      <c r="J648" s="35">
        <f t="shared" si="77"/>
        <v>9340</v>
      </c>
      <c r="K648" s="35">
        <f t="shared" si="77"/>
        <v>9340</v>
      </c>
      <c r="L648" s="35">
        <f t="shared" si="77"/>
        <v>8969</v>
      </c>
      <c r="M648" s="35">
        <f t="shared" si="77"/>
        <v>12240</v>
      </c>
      <c r="N648" s="35">
        <f t="shared" si="77"/>
        <v>12240</v>
      </c>
      <c r="O648" s="76">
        <f t="shared" si="76"/>
        <v>0</v>
      </c>
      <c r="P648" s="61"/>
    </row>
    <row r="649" spans="1:16" ht="15">
      <c r="A649" s="17" t="s">
        <v>337</v>
      </c>
      <c r="B649" s="37" t="s">
        <v>39</v>
      </c>
      <c r="C649" s="37" t="s">
        <v>40</v>
      </c>
      <c r="D649" s="12">
        <v>4999</v>
      </c>
      <c r="E649" s="12">
        <v>10926</v>
      </c>
      <c r="F649" s="12">
        <v>100</v>
      </c>
      <c r="G649" s="12">
        <v>100</v>
      </c>
      <c r="H649" s="12">
        <v>1000</v>
      </c>
      <c r="I649" s="12"/>
      <c r="J649" s="12">
        <v>1000</v>
      </c>
      <c r="K649" s="12"/>
      <c r="L649" s="12"/>
      <c r="M649" s="12">
        <v>1000</v>
      </c>
      <c r="N649" s="12">
        <v>1000</v>
      </c>
      <c r="O649" s="76">
        <f t="shared" si="76"/>
        <v>0</v>
      </c>
      <c r="P649" s="61"/>
    </row>
    <row r="650" spans="1:16" ht="15">
      <c r="A650" s="17" t="s">
        <v>337</v>
      </c>
      <c r="B650" s="37" t="s">
        <v>41</v>
      </c>
      <c r="C650" s="37" t="s">
        <v>237</v>
      </c>
      <c r="D650" s="12">
        <v>1647</v>
      </c>
      <c r="E650" s="12">
        <v>3693</v>
      </c>
      <c r="F650" s="12">
        <v>35</v>
      </c>
      <c r="G650" s="12">
        <v>34</v>
      </c>
      <c r="H650" s="12">
        <v>340</v>
      </c>
      <c r="I650" s="12"/>
      <c r="J650" s="12">
        <v>340</v>
      </c>
      <c r="K650" s="12"/>
      <c r="L650" s="12"/>
      <c r="M650" s="12">
        <v>340</v>
      </c>
      <c r="N650" s="12">
        <v>340</v>
      </c>
      <c r="O650" s="76">
        <f t="shared" si="76"/>
        <v>0</v>
      </c>
      <c r="P650" s="61"/>
    </row>
    <row r="651" spans="1:16" ht="15">
      <c r="A651" s="17" t="s">
        <v>337</v>
      </c>
      <c r="B651" s="16" t="s">
        <v>42</v>
      </c>
      <c r="C651" s="16" t="s">
        <v>43</v>
      </c>
      <c r="D651" s="12">
        <v>300</v>
      </c>
      <c r="E651" s="12">
        <v>306</v>
      </c>
      <c r="F651" s="12"/>
      <c r="G651" s="12"/>
      <c r="H651" s="12"/>
      <c r="I651" s="12"/>
      <c r="J651" s="12"/>
      <c r="K651" s="12"/>
      <c r="L651" s="12">
        <v>53</v>
      </c>
      <c r="M651" s="12"/>
      <c r="N651" s="12"/>
      <c r="O651" s="76">
        <f t="shared" si="76"/>
        <v>0</v>
      </c>
      <c r="P651" s="61"/>
    </row>
    <row r="652" spans="1:16" ht="15">
      <c r="A652" s="17" t="s">
        <v>337</v>
      </c>
      <c r="B652" s="16" t="s">
        <v>44</v>
      </c>
      <c r="C652" s="16" t="s">
        <v>45</v>
      </c>
      <c r="D652" s="12">
        <v>100</v>
      </c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76">
        <f t="shared" si="76"/>
        <v>0</v>
      </c>
      <c r="P652" s="61"/>
    </row>
    <row r="653" spans="1:16" ht="15">
      <c r="A653" s="17" t="s">
        <v>337</v>
      </c>
      <c r="B653" s="16" t="s">
        <v>46</v>
      </c>
      <c r="C653" s="16" t="s">
        <v>47</v>
      </c>
      <c r="D653" s="12">
        <v>100</v>
      </c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76">
        <f t="shared" si="76"/>
        <v>0</v>
      </c>
      <c r="P653" s="61"/>
    </row>
    <row r="654" spans="1:16" ht="15">
      <c r="A654" s="17" t="s">
        <v>337</v>
      </c>
      <c r="B654" s="16" t="s">
        <v>63</v>
      </c>
      <c r="C654" s="16" t="s">
        <v>64</v>
      </c>
      <c r="D654" s="12">
        <v>17275</v>
      </c>
      <c r="E654" s="12">
        <v>10699</v>
      </c>
      <c r="F654" s="12">
        <v>19825</v>
      </c>
      <c r="G654" s="12">
        <v>1713</v>
      </c>
      <c r="H654" s="12">
        <v>9860</v>
      </c>
      <c r="I654" s="12">
        <v>12330</v>
      </c>
      <c r="J654" s="12">
        <v>7000</v>
      </c>
      <c r="K654" s="12">
        <v>8140</v>
      </c>
      <c r="L654" s="12">
        <v>7644</v>
      </c>
      <c r="M654" s="12">
        <v>9900</v>
      </c>
      <c r="N654" s="12">
        <v>9900</v>
      </c>
      <c r="O654" s="76">
        <f t="shared" si="76"/>
        <v>0</v>
      </c>
      <c r="P654" s="61"/>
    </row>
    <row r="655" spans="1:16" ht="15">
      <c r="A655" s="17" t="s">
        <v>337</v>
      </c>
      <c r="B655" s="36">
        <v>5512</v>
      </c>
      <c r="C655" s="16" t="s">
        <v>79</v>
      </c>
      <c r="D655" s="12">
        <v>150</v>
      </c>
      <c r="E655" s="12">
        <v>143</v>
      </c>
      <c r="F655" s="12">
        <v>40</v>
      </c>
      <c r="G655" s="12">
        <v>37</v>
      </c>
      <c r="H655" s="12"/>
      <c r="I655" s="12">
        <v>41</v>
      </c>
      <c r="J655" s="12"/>
      <c r="K655" s="12"/>
      <c r="L655" s="12"/>
      <c r="M655" s="12"/>
      <c r="N655" s="12"/>
      <c r="O655" s="76">
        <f t="shared" si="76"/>
        <v>0</v>
      </c>
      <c r="P655" s="61"/>
    </row>
    <row r="656" spans="1:16" ht="15">
      <c r="A656" s="17" t="s">
        <v>337</v>
      </c>
      <c r="B656" s="16" t="s">
        <v>48</v>
      </c>
      <c r="C656" s="16" t="s">
        <v>235</v>
      </c>
      <c r="D656" s="12">
        <v>2000</v>
      </c>
      <c r="E656" s="12">
        <v>3284</v>
      </c>
      <c r="F656" s="12"/>
      <c r="G656" s="12"/>
      <c r="H656" s="12"/>
      <c r="I656" s="12"/>
      <c r="J656" s="12"/>
      <c r="K656" s="12"/>
      <c r="L656" s="12"/>
      <c r="M656" s="12"/>
      <c r="N656" s="12"/>
      <c r="O656" s="76">
        <f t="shared" si="76"/>
        <v>0</v>
      </c>
      <c r="P656" s="61"/>
    </row>
    <row r="657" spans="1:16" ht="15">
      <c r="A657" s="17" t="s">
        <v>337</v>
      </c>
      <c r="B657" s="16" t="s">
        <v>49</v>
      </c>
      <c r="C657" s="16" t="s">
        <v>50</v>
      </c>
      <c r="D657" s="12">
        <v>160</v>
      </c>
      <c r="E657" s="12"/>
      <c r="F657" s="12"/>
      <c r="G657" s="12"/>
      <c r="H657" s="12"/>
      <c r="I657" s="12"/>
      <c r="J657" s="12"/>
      <c r="K657" s="12">
        <v>200</v>
      </c>
      <c r="L657" s="12">
        <v>199</v>
      </c>
      <c r="M657" s="12"/>
      <c r="N657" s="12"/>
      <c r="O657" s="76">
        <f t="shared" si="76"/>
        <v>0</v>
      </c>
      <c r="P657" s="61"/>
    </row>
    <row r="658" spans="1:16" ht="15">
      <c r="A658" s="17" t="s">
        <v>337</v>
      </c>
      <c r="B658" s="36">
        <v>5515</v>
      </c>
      <c r="C658" s="16" t="s">
        <v>236</v>
      </c>
      <c r="D658" s="12"/>
      <c r="E658" s="12">
        <v>147</v>
      </c>
      <c r="F658" s="12">
        <v>1000</v>
      </c>
      <c r="G658" s="12">
        <v>22</v>
      </c>
      <c r="H658" s="12">
        <v>1000</v>
      </c>
      <c r="I658" s="12">
        <v>593</v>
      </c>
      <c r="J658" s="12">
        <v>1000</v>
      </c>
      <c r="K658" s="12">
        <v>1000</v>
      </c>
      <c r="L658" s="12">
        <v>1073</v>
      </c>
      <c r="M658" s="12">
        <v>1000</v>
      </c>
      <c r="N658" s="12">
        <v>1000</v>
      </c>
      <c r="O658" s="76">
        <f t="shared" si="76"/>
        <v>0</v>
      </c>
      <c r="P658" s="61"/>
    </row>
    <row r="659" spans="1:16" ht="15">
      <c r="A659" s="17" t="s">
        <v>337</v>
      </c>
      <c r="B659" s="16" t="s">
        <v>112</v>
      </c>
      <c r="C659" s="16" t="s">
        <v>113</v>
      </c>
      <c r="D659" s="12">
        <v>128</v>
      </c>
      <c r="E659" s="12">
        <v>32</v>
      </c>
      <c r="F659" s="12"/>
      <c r="G659" s="12"/>
      <c r="H659" s="12"/>
      <c r="I659" s="12"/>
      <c r="J659" s="12"/>
      <c r="K659" s="12"/>
      <c r="L659" s="12"/>
      <c r="M659" s="12"/>
      <c r="N659" s="12"/>
      <c r="O659" s="76">
        <f t="shared" si="76"/>
        <v>0</v>
      </c>
      <c r="P659" s="61"/>
    </row>
    <row r="660" spans="1:16" ht="15">
      <c r="A660" s="17" t="s">
        <v>337</v>
      </c>
      <c r="B660" s="16" t="s">
        <v>52</v>
      </c>
      <c r="C660" s="16" t="s">
        <v>53</v>
      </c>
      <c r="D660" s="12">
        <v>120</v>
      </c>
      <c r="E660" s="12"/>
      <c r="F660" s="12"/>
      <c r="G660" s="12"/>
      <c r="H660" s="12"/>
      <c r="I660" s="12"/>
      <c r="J660" s="12"/>
      <c r="K660" s="12"/>
      <c r="L660" s="12"/>
      <c r="M660" s="60"/>
      <c r="N660" s="60"/>
      <c r="O660" s="76">
        <f t="shared" si="76"/>
        <v>0</v>
      </c>
      <c r="P660" s="61"/>
    </row>
    <row r="661" spans="1:16" ht="15">
      <c r="A661" s="33" t="s">
        <v>132</v>
      </c>
      <c r="B661" s="9"/>
      <c r="C661" s="34" t="s">
        <v>32</v>
      </c>
      <c r="D661" s="35">
        <f aca="true" t="shared" si="78" ref="D661:N661">SUM(D662:D669)</f>
        <v>83887</v>
      </c>
      <c r="E661" s="35">
        <f t="shared" si="78"/>
        <v>61486</v>
      </c>
      <c r="F661" s="35">
        <f t="shared" si="78"/>
        <v>71124</v>
      </c>
      <c r="G661" s="35">
        <f t="shared" si="78"/>
        <v>52001</v>
      </c>
      <c r="H661" s="35">
        <f t="shared" si="78"/>
        <v>73083</v>
      </c>
      <c r="I661" s="35">
        <f t="shared" si="78"/>
        <v>69301</v>
      </c>
      <c r="J661" s="35">
        <f t="shared" si="78"/>
        <v>74893</v>
      </c>
      <c r="K661" s="35">
        <f t="shared" si="78"/>
        <v>84464</v>
      </c>
      <c r="L661" s="35">
        <f t="shared" si="78"/>
        <v>60809</v>
      </c>
      <c r="M661" s="35">
        <f t="shared" si="78"/>
        <v>81112</v>
      </c>
      <c r="N661" s="35">
        <f t="shared" si="78"/>
        <v>88350</v>
      </c>
      <c r="O661" s="76">
        <f t="shared" si="76"/>
        <v>7238</v>
      </c>
      <c r="P661" s="61"/>
    </row>
    <row r="662" spans="1:16" ht="15">
      <c r="A662" s="38" t="s">
        <v>132</v>
      </c>
      <c r="B662" s="16" t="s">
        <v>133</v>
      </c>
      <c r="C662" s="16" t="s">
        <v>134</v>
      </c>
      <c r="D662" s="12">
        <v>82387</v>
      </c>
      <c r="E662" s="12">
        <v>60099</v>
      </c>
      <c r="F662" s="12">
        <v>71124</v>
      </c>
      <c r="G662" s="12">
        <v>52001</v>
      </c>
      <c r="H662" s="12">
        <v>69814</v>
      </c>
      <c r="I662" s="12">
        <v>66463</v>
      </c>
      <c r="J662" s="12">
        <v>73028</v>
      </c>
      <c r="K662" s="12">
        <v>82599</v>
      </c>
      <c r="L662" s="12">
        <v>59599</v>
      </c>
      <c r="M662" s="12">
        <v>79247</v>
      </c>
      <c r="N662" s="12">
        <v>86520</v>
      </c>
      <c r="O662" s="76">
        <f t="shared" si="76"/>
        <v>7273</v>
      </c>
      <c r="P662" s="61"/>
    </row>
    <row r="663" spans="1:16" ht="15">
      <c r="A663" s="38">
        <v>10701</v>
      </c>
      <c r="B663" s="44">
        <v>500</v>
      </c>
      <c r="C663" s="37" t="s">
        <v>135</v>
      </c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76">
        <f t="shared" si="76"/>
        <v>0</v>
      </c>
      <c r="P663" s="61"/>
    </row>
    <row r="664" spans="1:16" ht="15">
      <c r="A664" s="38">
        <v>10701</v>
      </c>
      <c r="B664" s="44">
        <v>506</v>
      </c>
      <c r="C664" s="37" t="s">
        <v>136</v>
      </c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76">
        <f t="shared" si="76"/>
        <v>0</v>
      </c>
      <c r="P664" s="61"/>
    </row>
    <row r="665" spans="1:16" ht="15">
      <c r="A665" s="17" t="s">
        <v>132</v>
      </c>
      <c r="B665" s="16" t="s">
        <v>42</v>
      </c>
      <c r="C665" s="16" t="s">
        <v>43</v>
      </c>
      <c r="D665" s="12"/>
      <c r="E665" s="12"/>
      <c r="F665" s="12"/>
      <c r="G665" s="12"/>
      <c r="H665" s="12">
        <v>791</v>
      </c>
      <c r="I665" s="12">
        <v>360</v>
      </c>
      <c r="J665" s="12">
        <v>1865</v>
      </c>
      <c r="K665" s="12">
        <v>655</v>
      </c>
      <c r="L665" s="12"/>
      <c r="M665" s="12">
        <v>1865</v>
      </c>
      <c r="N665" s="12">
        <v>1830</v>
      </c>
      <c r="O665" s="76">
        <f t="shared" si="76"/>
        <v>-35</v>
      </c>
      <c r="P665" s="61"/>
    </row>
    <row r="666" spans="1:16" ht="15">
      <c r="A666" s="17" t="s">
        <v>181</v>
      </c>
      <c r="B666" s="16" t="s">
        <v>46</v>
      </c>
      <c r="C666" s="16" t="s">
        <v>47</v>
      </c>
      <c r="D666" s="12">
        <v>300</v>
      </c>
      <c r="E666" s="12">
        <v>291</v>
      </c>
      <c r="F666" s="12"/>
      <c r="G666" s="12"/>
      <c r="H666" s="12"/>
      <c r="I666" s="12"/>
      <c r="J666" s="12"/>
      <c r="K666" s="12">
        <v>1210</v>
      </c>
      <c r="L666" s="12">
        <v>1210</v>
      </c>
      <c r="M666" s="12"/>
      <c r="N666" s="12"/>
      <c r="O666" s="76">
        <f t="shared" si="76"/>
        <v>0</v>
      </c>
      <c r="P666" s="61"/>
    </row>
    <row r="667" spans="1:16" ht="15">
      <c r="A667" s="17" t="s">
        <v>181</v>
      </c>
      <c r="B667" s="36">
        <v>5514</v>
      </c>
      <c r="C667" s="16" t="s">
        <v>50</v>
      </c>
      <c r="D667" s="12">
        <v>1100</v>
      </c>
      <c r="E667" s="12">
        <v>1096</v>
      </c>
      <c r="F667" s="12"/>
      <c r="G667" s="12"/>
      <c r="H667" s="12">
        <v>630</v>
      </c>
      <c r="I667" s="12">
        <v>630</v>
      </c>
      <c r="J667" s="12"/>
      <c r="K667" s="12"/>
      <c r="L667" s="12"/>
      <c r="M667" s="12"/>
      <c r="N667" s="12"/>
      <c r="O667" s="76">
        <f t="shared" si="76"/>
        <v>0</v>
      </c>
      <c r="P667" s="61"/>
    </row>
    <row r="668" spans="1:16" ht="15">
      <c r="A668" s="17" t="s">
        <v>132</v>
      </c>
      <c r="B668" s="16" t="s">
        <v>51</v>
      </c>
      <c r="C668" s="16" t="s">
        <v>236</v>
      </c>
      <c r="D668" s="12"/>
      <c r="E668" s="12"/>
      <c r="F668" s="12"/>
      <c r="G668" s="12"/>
      <c r="H668" s="12">
        <v>1848</v>
      </c>
      <c r="I668" s="12">
        <v>1848</v>
      </c>
      <c r="J668" s="12"/>
      <c r="K668" s="12"/>
      <c r="L668" s="12"/>
      <c r="M668" s="12"/>
      <c r="N668" s="12"/>
      <c r="O668" s="76">
        <f t="shared" si="76"/>
        <v>0</v>
      </c>
      <c r="P668" s="61"/>
    </row>
    <row r="669" spans="1:16" ht="15">
      <c r="A669" s="38">
        <v>10701</v>
      </c>
      <c r="B669" s="16" t="s">
        <v>123</v>
      </c>
      <c r="C669" s="16" t="s">
        <v>124</v>
      </c>
      <c r="D669" s="12">
        <v>100</v>
      </c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76">
        <f t="shared" si="76"/>
        <v>0</v>
      </c>
      <c r="P669" s="61"/>
    </row>
    <row r="670" spans="1:16" ht="15">
      <c r="A670" s="33" t="s">
        <v>137</v>
      </c>
      <c r="B670" s="9"/>
      <c r="C670" s="34" t="s">
        <v>343</v>
      </c>
      <c r="D670" s="35">
        <f aca="true" t="shared" si="79" ref="D670:N670">SUM(D671:D683)</f>
        <v>0</v>
      </c>
      <c r="E670" s="35">
        <f t="shared" si="79"/>
        <v>0</v>
      </c>
      <c r="F670" s="35">
        <f t="shared" si="79"/>
        <v>21500</v>
      </c>
      <c r="G670" s="35">
        <f t="shared" si="79"/>
        <v>21031</v>
      </c>
      <c r="H670" s="35">
        <f t="shared" si="79"/>
        <v>22105</v>
      </c>
      <c r="I670" s="35">
        <f t="shared" si="79"/>
        <v>21117</v>
      </c>
      <c r="J670" s="35">
        <f t="shared" si="79"/>
        <v>22105</v>
      </c>
      <c r="K670" s="35">
        <f t="shared" si="79"/>
        <v>22105</v>
      </c>
      <c r="L670" s="35">
        <f t="shared" si="79"/>
        <v>17521</v>
      </c>
      <c r="M670" s="35">
        <f t="shared" si="79"/>
        <v>22105</v>
      </c>
      <c r="N670" s="35">
        <f t="shared" si="79"/>
        <v>22105</v>
      </c>
      <c r="O670" s="76">
        <f t="shared" si="76"/>
        <v>0</v>
      </c>
      <c r="P670" s="61"/>
    </row>
    <row r="671" spans="1:16" ht="15">
      <c r="A671" s="17" t="s">
        <v>174</v>
      </c>
      <c r="B671" s="37" t="s">
        <v>39</v>
      </c>
      <c r="C671" s="37" t="s">
        <v>40</v>
      </c>
      <c r="D671" s="12"/>
      <c r="E671" s="12"/>
      <c r="F671" s="12">
        <v>12120</v>
      </c>
      <c r="G671" s="12">
        <v>12055</v>
      </c>
      <c r="H671" s="12">
        <v>12800</v>
      </c>
      <c r="I671" s="12">
        <v>12236</v>
      </c>
      <c r="J671" s="12">
        <v>12800</v>
      </c>
      <c r="K671" s="12">
        <v>12800</v>
      </c>
      <c r="L671" s="12">
        <v>11127</v>
      </c>
      <c r="M671" s="12">
        <v>12800</v>
      </c>
      <c r="N671" s="12">
        <v>12800</v>
      </c>
      <c r="O671" s="76">
        <f t="shared" si="76"/>
        <v>0</v>
      </c>
      <c r="P671" s="61"/>
    </row>
    <row r="672" spans="1:16" ht="15">
      <c r="A672" s="17" t="s">
        <v>174</v>
      </c>
      <c r="B672" s="37" t="s">
        <v>41</v>
      </c>
      <c r="C672" s="37" t="s">
        <v>237</v>
      </c>
      <c r="D672" s="12"/>
      <c r="E672" s="12"/>
      <c r="F672" s="12">
        <v>4100</v>
      </c>
      <c r="G672" s="12">
        <v>4075</v>
      </c>
      <c r="H672" s="12">
        <v>4330</v>
      </c>
      <c r="I672" s="12">
        <v>4136</v>
      </c>
      <c r="J672" s="12">
        <v>4330</v>
      </c>
      <c r="K672" s="12">
        <v>4330</v>
      </c>
      <c r="L672" s="12">
        <v>3761</v>
      </c>
      <c r="M672" s="12">
        <v>4330</v>
      </c>
      <c r="N672" s="12">
        <v>4330</v>
      </c>
      <c r="O672" s="76">
        <f t="shared" si="76"/>
        <v>0</v>
      </c>
      <c r="P672" s="61"/>
    </row>
    <row r="673" spans="1:16" ht="15">
      <c r="A673" s="17" t="s">
        <v>174</v>
      </c>
      <c r="B673" s="16" t="s">
        <v>42</v>
      </c>
      <c r="C673" s="16" t="s">
        <v>43</v>
      </c>
      <c r="D673" s="12"/>
      <c r="E673" s="12"/>
      <c r="F673" s="12">
        <v>550</v>
      </c>
      <c r="G673" s="12">
        <v>137</v>
      </c>
      <c r="H673" s="12">
        <v>260</v>
      </c>
      <c r="I673" s="12">
        <v>58</v>
      </c>
      <c r="J673" s="12">
        <v>260</v>
      </c>
      <c r="K673" s="12">
        <v>260</v>
      </c>
      <c r="L673" s="12">
        <v>141</v>
      </c>
      <c r="M673" s="12">
        <v>260</v>
      </c>
      <c r="N673" s="12">
        <v>260</v>
      </c>
      <c r="O673" s="76">
        <f t="shared" si="76"/>
        <v>0</v>
      </c>
      <c r="P673" s="61"/>
    </row>
    <row r="674" spans="1:16" ht="15">
      <c r="A674" s="17" t="s">
        <v>174</v>
      </c>
      <c r="B674" s="16" t="s">
        <v>46</v>
      </c>
      <c r="C674" s="16" t="s">
        <v>47</v>
      </c>
      <c r="D674" s="12"/>
      <c r="E674" s="12"/>
      <c r="F674" s="12">
        <v>0</v>
      </c>
      <c r="G674" s="12"/>
      <c r="H674" s="12"/>
      <c r="I674" s="12"/>
      <c r="J674" s="12">
        <v>500</v>
      </c>
      <c r="K674" s="12">
        <v>500</v>
      </c>
      <c r="L674" s="12">
        <v>350</v>
      </c>
      <c r="M674" s="12">
        <v>500</v>
      </c>
      <c r="N674" s="12">
        <v>500</v>
      </c>
      <c r="O674" s="76">
        <f t="shared" si="76"/>
        <v>0</v>
      </c>
      <c r="P674" s="61"/>
    </row>
    <row r="675" spans="1:16" ht="15">
      <c r="A675" s="17" t="s">
        <v>174</v>
      </c>
      <c r="B675" s="16" t="s">
        <v>63</v>
      </c>
      <c r="C675" s="16" t="s">
        <v>64</v>
      </c>
      <c r="D675" s="12"/>
      <c r="E675" s="12"/>
      <c r="F675" s="12">
        <v>1605</v>
      </c>
      <c r="G675" s="12">
        <v>1708</v>
      </c>
      <c r="H675" s="12">
        <v>3230</v>
      </c>
      <c r="I675" s="12">
        <v>3226</v>
      </c>
      <c r="J675" s="12">
        <v>2000</v>
      </c>
      <c r="K675" s="12">
        <v>1257</v>
      </c>
      <c r="L675" s="12">
        <v>288</v>
      </c>
      <c r="M675" s="12">
        <v>2000</v>
      </c>
      <c r="N675" s="12">
        <v>2000</v>
      </c>
      <c r="O675" s="76">
        <f t="shared" si="76"/>
        <v>0</v>
      </c>
      <c r="P675" s="61"/>
    </row>
    <row r="676" spans="1:16" ht="15">
      <c r="A676" s="17" t="s">
        <v>174</v>
      </c>
      <c r="B676" s="16" t="s">
        <v>48</v>
      </c>
      <c r="C676" s="16" t="s">
        <v>368</v>
      </c>
      <c r="D676" s="12"/>
      <c r="E676" s="12"/>
      <c r="F676" s="12">
        <v>1600</v>
      </c>
      <c r="G676" s="12">
        <v>1486</v>
      </c>
      <c r="H676" s="12">
        <v>1285</v>
      </c>
      <c r="I676" s="12">
        <v>1283</v>
      </c>
      <c r="J676" s="12">
        <v>1600</v>
      </c>
      <c r="K676" s="12">
        <v>1600</v>
      </c>
      <c r="L676" s="12">
        <v>1111</v>
      </c>
      <c r="M676" s="12">
        <v>1600</v>
      </c>
      <c r="N676" s="12">
        <v>1600</v>
      </c>
      <c r="O676" s="76">
        <f t="shared" si="76"/>
        <v>0</v>
      </c>
      <c r="P676" s="61"/>
    </row>
    <row r="677" spans="1:16" ht="15">
      <c r="A677" s="17" t="s">
        <v>174</v>
      </c>
      <c r="B677" s="16" t="s">
        <v>49</v>
      </c>
      <c r="C677" s="16" t="s">
        <v>50</v>
      </c>
      <c r="D677" s="12"/>
      <c r="E677" s="12"/>
      <c r="F677" s="12">
        <v>1425</v>
      </c>
      <c r="G677" s="12">
        <v>1482</v>
      </c>
      <c r="H677" s="12"/>
      <c r="I677" s="12"/>
      <c r="J677" s="12"/>
      <c r="K677" s="12">
        <v>743</v>
      </c>
      <c r="L677" s="12">
        <v>743</v>
      </c>
      <c r="M677" s="12"/>
      <c r="N677" s="12"/>
      <c r="O677" s="76">
        <f t="shared" si="76"/>
        <v>0</v>
      </c>
      <c r="P677" s="61"/>
    </row>
    <row r="678" spans="1:16" ht="15">
      <c r="A678" s="17" t="s">
        <v>174</v>
      </c>
      <c r="B678" s="16" t="s">
        <v>51</v>
      </c>
      <c r="C678" s="16" t="s">
        <v>236</v>
      </c>
      <c r="D678" s="12"/>
      <c r="E678" s="12"/>
      <c r="F678" s="12">
        <v>0</v>
      </c>
      <c r="G678" s="12"/>
      <c r="H678" s="12">
        <v>0</v>
      </c>
      <c r="I678" s="12"/>
      <c r="J678" s="12">
        <v>415</v>
      </c>
      <c r="K678" s="12">
        <v>415</v>
      </c>
      <c r="L678" s="12"/>
      <c r="M678" s="12">
        <v>415</v>
      </c>
      <c r="N678" s="12">
        <v>415</v>
      </c>
      <c r="O678" s="76">
        <f t="shared" si="76"/>
        <v>0</v>
      </c>
      <c r="P678" s="61"/>
    </row>
    <row r="679" spans="1:16" ht="15">
      <c r="A679" s="17" t="s">
        <v>174</v>
      </c>
      <c r="B679" s="16" t="s">
        <v>112</v>
      </c>
      <c r="C679" s="16" t="s">
        <v>113</v>
      </c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76">
        <f t="shared" si="76"/>
        <v>0</v>
      </c>
      <c r="P679" s="61"/>
    </row>
    <row r="680" spans="1:16" ht="15">
      <c r="A680" s="17" t="s">
        <v>174</v>
      </c>
      <c r="B680" s="16" t="s">
        <v>65</v>
      </c>
      <c r="C680" s="16" t="s">
        <v>66</v>
      </c>
      <c r="D680" s="12"/>
      <c r="E680" s="12"/>
      <c r="F680" s="12"/>
      <c r="G680" s="12"/>
      <c r="H680" s="12">
        <v>95</v>
      </c>
      <c r="I680" s="12">
        <v>95</v>
      </c>
      <c r="J680" s="12"/>
      <c r="K680" s="12"/>
      <c r="L680" s="12"/>
      <c r="M680" s="12"/>
      <c r="N680" s="12"/>
      <c r="O680" s="76">
        <f t="shared" si="76"/>
        <v>0</v>
      </c>
      <c r="P680" s="61"/>
    </row>
    <row r="681" spans="1:16" ht="15">
      <c r="A681" s="17" t="s">
        <v>174</v>
      </c>
      <c r="B681" s="16" t="s">
        <v>105</v>
      </c>
      <c r="C681" s="16" t="s">
        <v>106</v>
      </c>
      <c r="D681" s="12"/>
      <c r="E681" s="12"/>
      <c r="F681" s="12">
        <v>100</v>
      </c>
      <c r="G681" s="12">
        <v>88</v>
      </c>
      <c r="H681" s="12">
        <v>105</v>
      </c>
      <c r="I681" s="12">
        <v>83</v>
      </c>
      <c r="J681" s="12">
        <v>200</v>
      </c>
      <c r="K681" s="12">
        <v>200</v>
      </c>
      <c r="L681" s="12"/>
      <c r="M681" s="12">
        <v>200</v>
      </c>
      <c r="N681" s="12">
        <v>200</v>
      </c>
      <c r="O681" s="76">
        <f t="shared" si="76"/>
        <v>0</v>
      </c>
      <c r="P681" s="61"/>
    </row>
    <row r="682" spans="1:16" ht="15">
      <c r="A682" s="17" t="s">
        <v>174</v>
      </c>
      <c r="B682" s="16" t="s">
        <v>52</v>
      </c>
      <c r="C682" s="16" t="s">
        <v>53</v>
      </c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76">
        <f t="shared" si="76"/>
        <v>0</v>
      </c>
      <c r="P682" s="61"/>
    </row>
    <row r="683" spans="1:16" ht="15">
      <c r="A683" s="17" t="s">
        <v>174</v>
      </c>
      <c r="B683" s="36">
        <v>5526</v>
      </c>
      <c r="C683" s="16" t="s">
        <v>328</v>
      </c>
      <c r="D683" s="12"/>
      <c r="E683" s="12"/>
      <c r="F683" s="12">
        <v>0</v>
      </c>
      <c r="G683" s="12"/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2">
        <v>0</v>
      </c>
      <c r="O683" s="76">
        <f t="shared" si="76"/>
        <v>0</v>
      </c>
      <c r="P683" s="61"/>
    </row>
    <row r="684" spans="1:16" ht="15">
      <c r="A684" s="33" t="s">
        <v>330</v>
      </c>
      <c r="B684" s="9"/>
      <c r="C684" s="34" t="s">
        <v>331</v>
      </c>
      <c r="D684" s="35">
        <f aca="true" t="shared" si="80" ref="D684:I684">SUM(D686:D696)</f>
        <v>20100</v>
      </c>
      <c r="E684" s="35">
        <f t="shared" si="80"/>
        <v>12261</v>
      </c>
      <c r="F684" s="35">
        <f t="shared" si="80"/>
        <v>47648</v>
      </c>
      <c r="G684" s="35">
        <f t="shared" si="80"/>
        <v>43863</v>
      </c>
      <c r="H684" s="35">
        <f t="shared" si="80"/>
        <v>29570</v>
      </c>
      <c r="I684" s="35">
        <f t="shared" si="80"/>
        <v>27361</v>
      </c>
      <c r="J684" s="35">
        <f>SUM(J685:J696)</f>
        <v>49490</v>
      </c>
      <c r="K684" s="35">
        <f>SUM(K685:K696)</f>
        <v>49490</v>
      </c>
      <c r="L684" s="35">
        <f>SUM(L685:L696)</f>
        <v>36037.66</v>
      </c>
      <c r="M684" s="35">
        <f>SUM(M685:M696)</f>
        <v>62145</v>
      </c>
      <c r="N684" s="35">
        <f>SUM(N685:N696)</f>
        <v>62145</v>
      </c>
      <c r="O684" s="76">
        <f t="shared" si="76"/>
        <v>0</v>
      </c>
      <c r="P684" s="61"/>
    </row>
    <row r="685" spans="1:16" ht="15">
      <c r="A685" s="17" t="s">
        <v>330</v>
      </c>
      <c r="B685" s="16" t="s">
        <v>56</v>
      </c>
      <c r="C685" s="16" t="s">
        <v>57</v>
      </c>
      <c r="D685" s="12"/>
      <c r="E685" s="12"/>
      <c r="F685" s="12"/>
      <c r="G685" s="12"/>
      <c r="H685" s="12"/>
      <c r="I685" s="12"/>
      <c r="J685" s="12">
        <v>10000</v>
      </c>
      <c r="K685" s="12">
        <v>10000</v>
      </c>
      <c r="L685" s="12">
        <v>4642.66</v>
      </c>
      <c r="M685" s="12">
        <v>0</v>
      </c>
      <c r="N685" s="12">
        <v>0</v>
      </c>
      <c r="O685" s="76">
        <f t="shared" si="76"/>
        <v>0</v>
      </c>
      <c r="P685" s="61"/>
    </row>
    <row r="686" spans="1:16" ht="15">
      <c r="A686" s="17" t="s">
        <v>330</v>
      </c>
      <c r="B686" s="36">
        <v>4138</v>
      </c>
      <c r="C686" s="16" t="s">
        <v>332</v>
      </c>
      <c r="D686" s="12">
        <v>14000</v>
      </c>
      <c r="E686" s="12">
        <v>4208</v>
      </c>
      <c r="F686" s="12">
        <v>630</v>
      </c>
      <c r="G686" s="12"/>
      <c r="H686" s="12">
        <v>0</v>
      </c>
      <c r="I686" s="12">
        <v>0</v>
      </c>
      <c r="J686" s="12">
        <v>0</v>
      </c>
      <c r="K686" s="12">
        <v>0</v>
      </c>
      <c r="L686" s="12"/>
      <c r="M686" s="12">
        <v>0</v>
      </c>
      <c r="N686" s="12">
        <v>0</v>
      </c>
      <c r="O686" s="76">
        <f t="shared" si="76"/>
        <v>0</v>
      </c>
      <c r="P686" s="61"/>
    </row>
    <row r="687" spans="1:16" ht="15">
      <c r="A687" s="17" t="s">
        <v>330</v>
      </c>
      <c r="B687" s="37" t="s">
        <v>39</v>
      </c>
      <c r="C687" s="37" t="s">
        <v>40</v>
      </c>
      <c r="D687" s="12"/>
      <c r="E687" s="12"/>
      <c r="F687" s="12">
        <v>9200</v>
      </c>
      <c r="G687" s="12">
        <v>9420</v>
      </c>
      <c r="H687" s="12">
        <v>11300</v>
      </c>
      <c r="I687" s="12">
        <v>11289</v>
      </c>
      <c r="J687" s="12">
        <v>18300</v>
      </c>
      <c r="K687" s="12">
        <v>18300</v>
      </c>
      <c r="L687" s="12">
        <v>14802</v>
      </c>
      <c r="M687" s="12">
        <v>35235</v>
      </c>
      <c r="N687" s="12">
        <v>35235</v>
      </c>
      <c r="O687" s="76">
        <f t="shared" si="76"/>
        <v>0</v>
      </c>
      <c r="P687" s="61"/>
    </row>
    <row r="688" spans="1:16" ht="15">
      <c r="A688" s="17" t="s">
        <v>330</v>
      </c>
      <c r="B688" s="37" t="s">
        <v>41</v>
      </c>
      <c r="C688" s="37" t="s">
        <v>237</v>
      </c>
      <c r="D688" s="12"/>
      <c r="E688" s="12"/>
      <c r="F688" s="12">
        <v>3110</v>
      </c>
      <c r="G688" s="12">
        <v>3184</v>
      </c>
      <c r="H688" s="12">
        <v>3820</v>
      </c>
      <c r="I688" s="12">
        <v>3816</v>
      </c>
      <c r="J688" s="12">
        <v>6190</v>
      </c>
      <c r="K688" s="12">
        <v>6190</v>
      </c>
      <c r="L688" s="12">
        <v>4941</v>
      </c>
      <c r="M688" s="12">
        <v>11910</v>
      </c>
      <c r="N688" s="12">
        <v>11910</v>
      </c>
      <c r="O688" s="76">
        <f t="shared" si="76"/>
        <v>0</v>
      </c>
      <c r="P688" s="61"/>
    </row>
    <row r="689" spans="1:16" ht="15">
      <c r="A689" s="17" t="s">
        <v>330</v>
      </c>
      <c r="B689" s="16" t="s">
        <v>42</v>
      </c>
      <c r="C689" s="16" t="s">
        <v>43</v>
      </c>
      <c r="D689" s="12"/>
      <c r="E689" s="12"/>
      <c r="F689" s="12">
        <v>150</v>
      </c>
      <c r="G689" s="12">
        <v>150</v>
      </c>
      <c r="H689" s="12"/>
      <c r="I689" s="12"/>
      <c r="J689" s="12"/>
      <c r="K689" s="12">
        <v>43</v>
      </c>
      <c r="L689" s="12">
        <v>50</v>
      </c>
      <c r="M689" s="60"/>
      <c r="N689" s="60"/>
      <c r="O689" s="76">
        <f t="shared" si="76"/>
        <v>0</v>
      </c>
      <c r="P689" s="61"/>
    </row>
    <row r="690" spans="1:16" ht="15">
      <c r="A690" s="17" t="s">
        <v>330</v>
      </c>
      <c r="B690" s="16" t="s">
        <v>46</v>
      </c>
      <c r="C690" s="16" t="s">
        <v>47</v>
      </c>
      <c r="D690" s="12"/>
      <c r="E690" s="12"/>
      <c r="F690" s="12">
        <v>180</v>
      </c>
      <c r="G690" s="12">
        <v>180</v>
      </c>
      <c r="H690" s="12"/>
      <c r="I690" s="12"/>
      <c r="J690" s="12"/>
      <c r="K690" s="12"/>
      <c r="L690" s="12"/>
      <c r="M690" s="60"/>
      <c r="N690" s="60"/>
      <c r="O690" s="76">
        <f t="shared" si="76"/>
        <v>0</v>
      </c>
      <c r="P690" s="61"/>
    </row>
    <row r="691" spans="1:16" ht="15">
      <c r="A691" s="17" t="s">
        <v>330</v>
      </c>
      <c r="B691" s="16" t="s">
        <v>48</v>
      </c>
      <c r="C691" s="16" t="s">
        <v>367</v>
      </c>
      <c r="D691" s="12"/>
      <c r="E691" s="12"/>
      <c r="F691" s="12">
        <v>14070</v>
      </c>
      <c r="G691" s="12">
        <v>11289</v>
      </c>
      <c r="H691" s="12">
        <v>14450</v>
      </c>
      <c r="I691" s="12">
        <v>12256</v>
      </c>
      <c r="J691" s="12">
        <v>15000</v>
      </c>
      <c r="K691" s="12">
        <v>14072</v>
      </c>
      <c r="L691" s="12">
        <v>10717</v>
      </c>
      <c r="M691" s="12">
        <v>15000</v>
      </c>
      <c r="N691" s="12">
        <v>15000</v>
      </c>
      <c r="O691" s="76">
        <f t="shared" si="76"/>
        <v>0</v>
      </c>
      <c r="P691" s="61"/>
    </row>
    <row r="692" spans="1:16" ht="15">
      <c r="A692" s="17" t="s">
        <v>330</v>
      </c>
      <c r="B692" s="16" t="s">
        <v>49</v>
      </c>
      <c r="C692" s="16" t="s">
        <v>50</v>
      </c>
      <c r="D692" s="12"/>
      <c r="E692" s="12"/>
      <c r="F692" s="12"/>
      <c r="G692" s="12"/>
      <c r="H692" s="12"/>
      <c r="I692" s="12"/>
      <c r="J692" s="12"/>
      <c r="K692" s="12">
        <v>104</v>
      </c>
      <c r="L692" s="12">
        <v>104</v>
      </c>
      <c r="M692" s="60"/>
      <c r="N692" s="60"/>
      <c r="O692" s="76">
        <f t="shared" si="76"/>
        <v>0</v>
      </c>
      <c r="P692" s="61"/>
    </row>
    <row r="693" spans="1:16" ht="15">
      <c r="A693" s="17" t="s">
        <v>330</v>
      </c>
      <c r="B693" s="16" t="s">
        <v>51</v>
      </c>
      <c r="C693" s="16" t="s">
        <v>236</v>
      </c>
      <c r="D693" s="12"/>
      <c r="E693" s="12"/>
      <c r="F693" s="12"/>
      <c r="G693" s="12"/>
      <c r="H693" s="12"/>
      <c r="I693" s="12"/>
      <c r="J693" s="12"/>
      <c r="K693" s="12">
        <v>781</v>
      </c>
      <c r="L693" s="12">
        <v>781</v>
      </c>
      <c r="M693" s="60"/>
      <c r="N693" s="60"/>
      <c r="O693" s="76">
        <f t="shared" si="76"/>
        <v>0</v>
      </c>
      <c r="P693" s="61"/>
    </row>
    <row r="694" spans="1:16" ht="15">
      <c r="A694" s="17" t="s">
        <v>330</v>
      </c>
      <c r="B694" s="16" t="s">
        <v>65</v>
      </c>
      <c r="C694" s="16" t="s">
        <v>66</v>
      </c>
      <c r="D694" s="12"/>
      <c r="E694" s="12"/>
      <c r="F694" s="12">
        <v>50</v>
      </c>
      <c r="G694" s="12">
        <v>52</v>
      </c>
      <c r="H694" s="12"/>
      <c r="I694" s="12"/>
      <c r="J694" s="12"/>
      <c r="K694" s="12"/>
      <c r="L694" s="12"/>
      <c r="M694" s="60"/>
      <c r="N694" s="60"/>
      <c r="O694" s="76">
        <f t="shared" si="76"/>
        <v>0</v>
      </c>
      <c r="P694" s="61"/>
    </row>
    <row r="695" spans="1:16" ht="15">
      <c r="A695" s="17" t="s">
        <v>330</v>
      </c>
      <c r="B695" s="36">
        <v>5525</v>
      </c>
      <c r="C695" s="16" t="s">
        <v>53</v>
      </c>
      <c r="D695" s="12">
        <v>6100</v>
      </c>
      <c r="E695" s="12">
        <v>7105</v>
      </c>
      <c r="F695" s="12">
        <v>300</v>
      </c>
      <c r="G695" s="12"/>
      <c r="H695" s="12"/>
      <c r="I695" s="12"/>
      <c r="J695" s="12"/>
      <c r="K695" s="12"/>
      <c r="L695" s="12"/>
      <c r="M695" s="60"/>
      <c r="N695" s="60"/>
      <c r="O695" s="76">
        <f t="shared" si="76"/>
        <v>0</v>
      </c>
      <c r="P695" s="61"/>
    </row>
    <row r="696" spans="1:16" ht="15">
      <c r="A696" s="17" t="s">
        <v>330</v>
      </c>
      <c r="B696" s="36">
        <v>5526</v>
      </c>
      <c r="C696" s="16" t="s">
        <v>328</v>
      </c>
      <c r="D696" s="12"/>
      <c r="E696" s="12">
        <v>948</v>
      </c>
      <c r="F696" s="12">
        <v>19958</v>
      </c>
      <c r="G696" s="12">
        <v>19588</v>
      </c>
      <c r="H696" s="12"/>
      <c r="I696" s="12"/>
      <c r="J696" s="12"/>
      <c r="K696" s="12"/>
      <c r="L696" s="12"/>
      <c r="M696" s="60"/>
      <c r="N696" s="60"/>
      <c r="O696" s="76">
        <f t="shared" si="76"/>
        <v>0</v>
      </c>
      <c r="P696" s="61"/>
    </row>
    <row r="697" spans="1:16" ht="15">
      <c r="A697" s="17"/>
      <c r="B697" s="43">
        <v>2082</v>
      </c>
      <c r="C697" s="34" t="s">
        <v>329</v>
      </c>
      <c r="D697" s="35">
        <v>2500</v>
      </c>
      <c r="E697" s="35">
        <v>2468</v>
      </c>
      <c r="F697" s="35">
        <v>2532</v>
      </c>
      <c r="G697" s="35">
        <v>2531.32</v>
      </c>
      <c r="H697" s="35">
        <v>2597</v>
      </c>
      <c r="I697" s="35">
        <v>2597</v>
      </c>
      <c r="J697" s="35">
        <v>3804</v>
      </c>
      <c r="K697" s="35">
        <v>3804</v>
      </c>
      <c r="L697" s="35">
        <v>3804</v>
      </c>
      <c r="M697" s="35">
        <v>0</v>
      </c>
      <c r="N697" s="35">
        <v>0</v>
      </c>
      <c r="O697" s="76">
        <f t="shared" si="76"/>
        <v>0</v>
      </c>
      <c r="P697" s="61"/>
    </row>
    <row r="698" spans="1:16" ht="15">
      <c r="A698" s="17"/>
      <c r="B698" s="43">
        <v>2081</v>
      </c>
      <c r="C698" s="34" t="s">
        <v>138</v>
      </c>
      <c r="D698" s="39">
        <v>718000</v>
      </c>
      <c r="E698" s="39">
        <v>714078</v>
      </c>
      <c r="F698" s="39">
        <v>153000</v>
      </c>
      <c r="G698" s="39">
        <v>152998.52</v>
      </c>
      <c r="H698" s="39">
        <v>265179</v>
      </c>
      <c r="I698" s="39">
        <v>239204</v>
      </c>
      <c r="J698" s="39">
        <v>303090</v>
      </c>
      <c r="K698" s="39">
        <v>312590</v>
      </c>
      <c r="L698" s="39">
        <v>279982</v>
      </c>
      <c r="M698" s="39">
        <v>432500</v>
      </c>
      <c r="N698" s="39">
        <v>432500</v>
      </c>
      <c r="O698" s="76">
        <f t="shared" si="76"/>
        <v>0</v>
      </c>
      <c r="P698" s="61"/>
    </row>
    <row r="699" spans="1:16" ht="15">
      <c r="A699" s="17"/>
      <c r="B699" s="16"/>
      <c r="C699" s="34" t="s">
        <v>139</v>
      </c>
      <c r="D699" s="35">
        <v>0</v>
      </c>
      <c r="E699" s="35">
        <v>0</v>
      </c>
      <c r="F699" s="35">
        <v>0</v>
      </c>
      <c r="G699" s="35">
        <v>0</v>
      </c>
      <c r="H699" s="15"/>
      <c r="I699" s="15"/>
      <c r="J699" s="15">
        <v>49974</v>
      </c>
      <c r="K699" s="15">
        <v>49974</v>
      </c>
      <c r="L699" s="15">
        <v>0</v>
      </c>
      <c r="M699" s="15">
        <v>0</v>
      </c>
      <c r="N699" s="15">
        <v>0</v>
      </c>
      <c r="O699" s="76">
        <f t="shared" si="76"/>
        <v>0</v>
      </c>
      <c r="P699" s="61"/>
    </row>
    <row r="700" spans="1:16" ht="15">
      <c r="A700" s="13"/>
      <c r="B700" s="11"/>
      <c r="C700" s="34" t="s">
        <v>170</v>
      </c>
      <c r="D700" s="35">
        <f aca="true" t="shared" si="81" ref="D700:L700">D4+D16+D36+D38+D43+D45+D49+D52+D60+D73+D76+D80+D84+D86+D94+D109+D118+D129+D131+D134+D142+D152+D158+D170+D177+D198+D214+D216+D231+D242+D253+D265+D281+D295+D310+D326+D341+D347+D351+D359+D377+D395+D413+D416+D434+D453++D472+D487+D489+D492+D513+D515+D534+D540+D542+D550+D557+D564+D571+D578+D587+D599+D617+D624+D630+D633+D648+D661+D670+D684+D697+D698+D699</f>
        <v>8335903</v>
      </c>
      <c r="E700" s="35">
        <f t="shared" si="81"/>
        <v>7899304.73</v>
      </c>
      <c r="F700" s="35">
        <f t="shared" si="81"/>
        <v>11533548</v>
      </c>
      <c r="G700" s="35">
        <f t="shared" si="81"/>
        <v>9915324.77</v>
      </c>
      <c r="H700" s="35">
        <f t="shared" si="81"/>
        <v>11702773</v>
      </c>
      <c r="I700" s="35">
        <f t="shared" si="81"/>
        <v>10616899.94</v>
      </c>
      <c r="J700" s="35">
        <f t="shared" si="81"/>
        <v>10747533</v>
      </c>
      <c r="K700" s="35">
        <f t="shared" si="81"/>
        <v>11047137</v>
      </c>
      <c r="L700" s="35">
        <f t="shared" si="81"/>
        <v>8802275.29</v>
      </c>
      <c r="M700" s="35">
        <f>M4+M16+M36+M38+M43+M45+M49+M52+M60+M73+M76+M80+M84+M86+M94+M109+M118+M129+M131+M134+M142+M152+M158+M170+M177+M198+M214+M216+M231+M242+M253+M265+M281+M295+M310+M326+M341+M347+M351+M359+M377+M395+M413+M416+M434+M453++M472+M487+M489+M492+M513+M515+M534+M540+M542+M550+M557+M564+M571+M578+M587+M599+M617+M624+M630+M633+M648+M661+M670+M684+M697+M698+M699</f>
        <v>9562918</v>
      </c>
      <c r="N700" s="35">
        <f>N4+N16+N36+N38+N43+N45+N49+N52+N60+N73+N76+N80+N84+N86+N94+N109+N118+N129+N131+N134+N142+N152+N158+N170+N177+N198+N214+N216+N231+N242+N253+N265+N281+N295+N310+N326+N341+N347+N351+N359+N377+N395+N413+N416+N434+N453++N472+N487+N489+N492+N513+N515+N534+N540+N542+N550+N557+N564+N571+N578+N587+N599+N617+N624+N630+N633+N648+N661+N670+N684+N697+N698+N699</f>
        <v>10582047</v>
      </c>
      <c r="O700" s="76">
        <f t="shared" si="76"/>
        <v>1019129</v>
      </c>
      <c r="P700" s="61"/>
    </row>
    <row r="701" spans="1:16" ht="15">
      <c r="A701" s="62"/>
      <c r="B701" s="63"/>
      <c r="C701" s="64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6"/>
      <c r="P701" s="61"/>
    </row>
    <row r="702" spans="1:16" ht="15">
      <c r="A702" s="32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72"/>
      <c r="P702" s="61"/>
    </row>
    <row r="703" spans="1:16" ht="15">
      <c r="A703" s="32"/>
      <c r="B703" s="1" t="s">
        <v>184</v>
      </c>
      <c r="C703" s="4" t="s">
        <v>185</v>
      </c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77" t="s">
        <v>355</v>
      </c>
      <c r="P703" s="61"/>
    </row>
    <row r="704" spans="1:16" ht="15">
      <c r="A704" s="32"/>
      <c r="B704" s="31">
        <v>500</v>
      </c>
      <c r="C704" s="6" t="s">
        <v>186</v>
      </c>
      <c r="D704" s="23">
        <f aca="true" t="shared" si="82" ref="D704:L704">D6+D22+D39+D99+D120+D147+D163+D173+D181+D200+D218+D232+D243+D254+D267+D284+D299+D313+D329+D343+D348+D353+D362+D380+D398+D419+D437+D455+D474+D490+D496+D518+D535+D544+D552+D559+D566+D573+D579+D592+D602+D618+D634+D649+D663+D671+D687</f>
        <v>2564322</v>
      </c>
      <c r="E704" s="23">
        <f t="shared" si="82"/>
        <v>2574633.16</v>
      </c>
      <c r="F704" s="23">
        <f t="shared" si="82"/>
        <v>2819417</v>
      </c>
      <c r="G704" s="23">
        <f t="shared" si="82"/>
        <v>2819242.04</v>
      </c>
      <c r="H704" s="23">
        <f t="shared" si="82"/>
        <v>3150422</v>
      </c>
      <c r="I704" s="23">
        <f t="shared" si="82"/>
        <v>3061277</v>
      </c>
      <c r="J704" s="23">
        <f t="shared" si="82"/>
        <v>3280123</v>
      </c>
      <c r="K704" s="23">
        <f t="shared" si="82"/>
        <v>3317849</v>
      </c>
      <c r="L704" s="23">
        <f t="shared" si="82"/>
        <v>2913074.4299999997</v>
      </c>
      <c r="M704" s="23">
        <f>M6+M22+M39+M99+M120+M147+M163+M173+M181+M200+M218+M232+M243+M254+M267+M284+M299+M313+M329+M343+M348+M353+M362+M380+M398+M419+M437+M455+M474+M490+M496+M518+M535+M544+M552+M559+M566+M573+M579+M592+M602+M618+M634+M649+M663+M671+M687</f>
        <v>3694255</v>
      </c>
      <c r="N704" s="23">
        <f>N6+N22+N39+N99+N120+N147+N163+N173+N181+N200+N218+N232+N243+N254+N267+N284+N299+N313+N329+N343+N348+N353+N362+N380+N398+N419+N437+N455+N474+N490+N496+N518+N535+N544+N552+N559+N566+N573+N579+N592+N602+N618+N634+N649+N663+N671+N687</f>
        <v>3709326</v>
      </c>
      <c r="O704" s="78">
        <f>N704/K704*100%</f>
        <v>1.1179912045424611</v>
      </c>
      <c r="P704" s="61"/>
    </row>
    <row r="705" spans="1:16" ht="15">
      <c r="A705" s="32"/>
      <c r="B705" s="31">
        <v>505</v>
      </c>
      <c r="C705" s="6" t="s">
        <v>188</v>
      </c>
      <c r="D705" s="23">
        <f aca="true" t="shared" si="83" ref="D705:L705">D23+D363+D381+D399+D420+D438+D456+D497</f>
        <v>270</v>
      </c>
      <c r="E705" s="23">
        <f t="shared" si="83"/>
        <v>850</v>
      </c>
      <c r="F705" s="23">
        <f t="shared" si="83"/>
        <v>266</v>
      </c>
      <c r="G705" s="23">
        <f t="shared" si="83"/>
        <v>160</v>
      </c>
      <c r="H705" s="23">
        <f t="shared" si="83"/>
        <v>33</v>
      </c>
      <c r="I705" s="23">
        <f t="shared" si="83"/>
        <v>33</v>
      </c>
      <c r="J705" s="23">
        <f t="shared" si="83"/>
        <v>0</v>
      </c>
      <c r="K705" s="23">
        <f t="shared" si="83"/>
        <v>0</v>
      </c>
      <c r="L705" s="23">
        <f t="shared" si="83"/>
        <v>0</v>
      </c>
      <c r="M705" s="23">
        <f>M23+M363+M381+M399+M420+M438+M456+M497</f>
        <v>0</v>
      </c>
      <c r="N705" s="23">
        <f>N23+N363+N381+N399+N420+N438+N456+N497</f>
        <v>0</v>
      </c>
      <c r="O705" s="78">
        <v>0</v>
      </c>
      <c r="P705" s="61"/>
    </row>
    <row r="706" spans="1:16" ht="15">
      <c r="A706" s="32"/>
      <c r="B706" s="31">
        <v>506</v>
      </c>
      <c r="C706" s="18" t="s">
        <v>187</v>
      </c>
      <c r="D706" s="23">
        <f aca="true" t="shared" si="84" ref="D706:L706">D7+D24+D40+D100+D121+D148+D164+D174+D182+D201+D219+D233+D244+D255+D268+D285+D300+D314+D330+D344+D349+D354+D364+D382+D400+D421+D439+D457+D475+D491+D498+D520+D536+D545+D553+D560+D567+D574+D580+D593+D603+D619+D635+D650+D664+D672+D688</f>
        <v>868651</v>
      </c>
      <c r="E706" s="23">
        <f t="shared" si="84"/>
        <v>873959.94</v>
      </c>
      <c r="F706" s="23">
        <f t="shared" si="84"/>
        <v>954135</v>
      </c>
      <c r="G706" s="23">
        <f t="shared" si="84"/>
        <v>955830.5</v>
      </c>
      <c r="H706" s="23">
        <f t="shared" si="84"/>
        <v>1068393</v>
      </c>
      <c r="I706" s="23">
        <f t="shared" si="84"/>
        <v>1038355</v>
      </c>
      <c r="J706" s="23">
        <f t="shared" si="84"/>
        <v>1113707</v>
      </c>
      <c r="K706" s="23">
        <f t="shared" si="84"/>
        <v>1124543</v>
      </c>
      <c r="L706" s="23">
        <f t="shared" si="84"/>
        <v>986665</v>
      </c>
      <c r="M706" s="23">
        <f>M7+M24+M40+M100+M121+M148+M164+M174+M182+M201+M219+M233+M244+M255+M268+M285+M300+M314+M330+M344+M349+M354+M364+M382+M400+M421+M439+M457+M475+M491+M498+M520+M536+M545+M553+M560+M567+M574+M580+M593+M603+M619+M635+M650+M664+M672+M688</f>
        <v>1254430</v>
      </c>
      <c r="N706" s="23">
        <f>N7+N24+N40+N100+N121+N148+N164+N174+N182+N201+N219+N233+N244+N255+N268+N285+N300+N314+N330+N344+N349+N354+N364+N382+N400+N421+N439+N457+N475+N491+N498+N520+N536+N545+N553+N560+N567+N574+N580+N593+N603+N619+N635+N650+N664+N672+N688</f>
        <v>1259519</v>
      </c>
      <c r="O706" s="78">
        <f>N706/K706*100%</f>
        <v>1.120027424473764</v>
      </c>
      <c r="P706" s="61"/>
    </row>
    <row r="707" spans="1:16" ht="15">
      <c r="A707" s="32"/>
      <c r="B707" s="31"/>
      <c r="C707" s="49" t="s">
        <v>199</v>
      </c>
      <c r="D707" s="50">
        <f aca="true" t="shared" si="85" ref="D707:L707">SUM(D704:D706)</f>
        <v>3433243</v>
      </c>
      <c r="E707" s="50">
        <f t="shared" si="85"/>
        <v>3449443.1</v>
      </c>
      <c r="F707" s="50">
        <f t="shared" si="85"/>
        <v>3773818</v>
      </c>
      <c r="G707" s="50">
        <f t="shared" si="85"/>
        <v>3775232.54</v>
      </c>
      <c r="H707" s="50">
        <f t="shared" si="85"/>
        <v>4218848</v>
      </c>
      <c r="I707" s="50">
        <f t="shared" si="85"/>
        <v>4099665</v>
      </c>
      <c r="J707" s="50">
        <f t="shared" si="85"/>
        <v>4393830</v>
      </c>
      <c r="K707" s="50">
        <f t="shared" si="85"/>
        <v>4442392</v>
      </c>
      <c r="L707" s="50">
        <f t="shared" si="85"/>
        <v>3899739.4299999997</v>
      </c>
      <c r="M707" s="50">
        <f>SUM(M704:M706)</f>
        <v>4948685</v>
      </c>
      <c r="N707" s="50">
        <f>SUM(N704:N706)</f>
        <v>4968845</v>
      </c>
      <c r="O707" s="78">
        <f>N707/K707*100%</f>
        <v>1.1185066513716033</v>
      </c>
      <c r="P707" s="61"/>
    </row>
    <row r="708" spans="1:16" ht="15">
      <c r="A708" s="32"/>
      <c r="B708" s="31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78"/>
      <c r="P708" s="61"/>
    </row>
    <row r="709" spans="1:16" ht="15">
      <c r="A709" s="32"/>
      <c r="B709" s="31">
        <v>5502</v>
      </c>
      <c r="C709" s="18" t="s">
        <v>201</v>
      </c>
      <c r="D709" s="23">
        <f aca="true" t="shared" si="86" ref="D709:L709">D26+D56+D70+D85+D102+D111+D122+D150+D155+D184+D355+D442+D460+D501+D523+D584</f>
        <v>28600</v>
      </c>
      <c r="E709" s="23">
        <f t="shared" si="86"/>
        <v>23986</v>
      </c>
      <c r="F709" s="23">
        <f t="shared" si="86"/>
        <v>24400</v>
      </c>
      <c r="G709" s="23">
        <f t="shared" si="86"/>
        <v>27818</v>
      </c>
      <c r="H709" s="23">
        <f t="shared" si="86"/>
        <v>87853</v>
      </c>
      <c r="I709" s="23">
        <f t="shared" si="86"/>
        <v>31339</v>
      </c>
      <c r="J709" s="23">
        <f t="shared" si="86"/>
        <v>70940</v>
      </c>
      <c r="K709" s="23">
        <f t="shared" si="86"/>
        <v>70940</v>
      </c>
      <c r="L709" s="23">
        <f t="shared" si="86"/>
        <v>16577</v>
      </c>
      <c r="M709" s="23">
        <f>M26+M56+M70+M85+M102+M111+M122+M150+M155+M184+M355+M442+M460+M501+M523+M584</f>
        <v>55500</v>
      </c>
      <c r="N709" s="23">
        <f>N26+N56+N70+N85+N102+N111+N122+N150+N155+N184+N355+N442+N460+N501+N523+N584</f>
        <v>55500</v>
      </c>
      <c r="O709" s="78">
        <f aca="true" t="shared" si="87" ref="O709:O727">N709/K709*100%</f>
        <v>0.7823512827741753</v>
      </c>
      <c r="P709" s="61"/>
    </row>
    <row r="710" spans="1:16" ht="15">
      <c r="A710" s="32"/>
      <c r="B710" s="31">
        <v>5500</v>
      </c>
      <c r="C710" s="18" t="s">
        <v>210</v>
      </c>
      <c r="D710" s="23">
        <f aca="true" t="shared" si="88" ref="D710:L710">D8+D25+D41+D55+D101+D110+D149+D183+D202+D220+D234+D245+D256+D269+D286+D301+D315+D331+D345+D350+D365+D383+D401+D422+D440+D458+D476+D499+D521+D546+D554+D561+D568+D575+D604+D620+D651+D665+D673+D689</f>
        <v>83977</v>
      </c>
      <c r="E710" s="23">
        <f t="shared" si="88"/>
        <v>92497.8</v>
      </c>
      <c r="F710" s="23">
        <f t="shared" si="88"/>
        <v>108519</v>
      </c>
      <c r="G710" s="23">
        <f t="shared" si="88"/>
        <v>96482.20000000001</v>
      </c>
      <c r="H710" s="23">
        <f t="shared" si="88"/>
        <v>116052</v>
      </c>
      <c r="I710" s="23">
        <f t="shared" si="88"/>
        <v>104544</v>
      </c>
      <c r="J710" s="23">
        <f t="shared" si="88"/>
        <v>98515</v>
      </c>
      <c r="K710" s="23">
        <f t="shared" si="88"/>
        <v>92900</v>
      </c>
      <c r="L710" s="23">
        <f t="shared" si="88"/>
        <v>80547</v>
      </c>
      <c r="M710" s="23">
        <f>M8+M25+M41+M55+M101+M110+M149+M183+M202+M220+M234+M245+M256+M269+M286+M301+M315+M331+M345+M350+M365+M383+M401+M422+M440+M458+M476+M499+M521+M546+M554+M561+M568+M575+M604+M620+M651+M665+M673+M689</f>
        <v>104520</v>
      </c>
      <c r="N710" s="23">
        <f>N8+N25+N41+N55+N101+N110+N149+N183+N202+N220+N234+N245+N256+N269+N286+N301+N315+N331+N345+N350+N365+N383+N401+N422+N440+N458+N476+N499+N521+N546+N554+N561+N568+N575+N604+N620+N651+N665+N673+N689</f>
        <v>114615</v>
      </c>
      <c r="O710" s="78">
        <f t="shared" si="87"/>
        <v>1.233745963401507</v>
      </c>
      <c r="P710" s="61"/>
    </row>
    <row r="711" spans="1:16" ht="15">
      <c r="A711" s="32"/>
      <c r="B711" s="31">
        <v>5503</v>
      </c>
      <c r="C711" s="18" t="s">
        <v>200</v>
      </c>
      <c r="D711" s="23">
        <f aca="true" t="shared" si="89" ref="D711:L711">D9+D27+D185+D203+D221+D271+D316+D366+D384+D402+D423+D441+D459+D477+D500+D522+D547+D605+D621+D652</f>
        <v>9104</v>
      </c>
      <c r="E711" s="23">
        <f t="shared" si="89"/>
        <v>7983.2</v>
      </c>
      <c r="F711" s="23">
        <f t="shared" si="89"/>
        <v>23474</v>
      </c>
      <c r="G711" s="23">
        <f t="shared" si="89"/>
        <v>22532.1</v>
      </c>
      <c r="H711" s="23">
        <f t="shared" si="89"/>
        <v>19911</v>
      </c>
      <c r="I711" s="23">
        <f t="shared" si="89"/>
        <v>13006</v>
      </c>
      <c r="J711" s="23">
        <f t="shared" si="89"/>
        <v>8500</v>
      </c>
      <c r="K711" s="23">
        <f t="shared" si="89"/>
        <v>21657</v>
      </c>
      <c r="L711" s="23">
        <f t="shared" si="89"/>
        <v>17858</v>
      </c>
      <c r="M711" s="23">
        <f>M9+M27+M185+M203+M221+M271+M316+M366+M384+M402+M423+M441+M459+M477+M500+M522+M547+M605+M621+M652</f>
        <v>8130</v>
      </c>
      <c r="N711" s="23">
        <f>N9+N27+N185+N203+N221+N271+N316+N366+N384+N402+N423+N441+N459+N477+N500+N522+N547+N605+N621+N652</f>
        <v>8130</v>
      </c>
      <c r="O711" s="78">
        <f t="shared" si="87"/>
        <v>0.3753982546059011</v>
      </c>
      <c r="P711" s="61"/>
    </row>
    <row r="712" spans="1:16" ht="15">
      <c r="A712" s="32"/>
      <c r="B712" s="31">
        <v>5504</v>
      </c>
      <c r="C712" s="18" t="s">
        <v>190</v>
      </c>
      <c r="D712" s="23">
        <f aca="true" t="shared" si="90" ref="D712:L712">D10+D28+D186+D204+D222+D235+D246+D257+D272+D287+D302+D317+D332+D367+D385+D403+D424+D443+D461+D478+D502+D524+D606+D653+D666+D674+D690</f>
        <v>42560</v>
      </c>
      <c r="E712" s="23">
        <f t="shared" si="90"/>
        <v>39727</v>
      </c>
      <c r="F712" s="23">
        <f t="shared" si="90"/>
        <v>29351</v>
      </c>
      <c r="G712" s="23">
        <f t="shared" si="90"/>
        <v>29393</v>
      </c>
      <c r="H712" s="23">
        <f t="shared" si="90"/>
        <v>40118</v>
      </c>
      <c r="I712" s="23">
        <f t="shared" si="90"/>
        <v>34372</v>
      </c>
      <c r="J712" s="23">
        <f t="shared" si="90"/>
        <v>36200</v>
      </c>
      <c r="K712" s="23">
        <f t="shared" si="90"/>
        <v>44347</v>
      </c>
      <c r="L712" s="23">
        <f t="shared" si="90"/>
        <v>32866</v>
      </c>
      <c r="M712" s="23">
        <f>M10+M28+M186+M204+M222+M235+M246+M257+M272+M287+M302+M317+M332+M367+M385+M403+M424+M443+M461+M478+M502+M524+M606+M653+M666+M674+M690</f>
        <v>39760</v>
      </c>
      <c r="N712" s="23">
        <f>N10+N28+N186+N204+N222+N235+N246+N257+N272+N287+N302+N317+N332+N367+N385+N403+N424+N443+N461+N478+N502+N524+N606+N653+N666+N674+N690</f>
        <v>41810</v>
      </c>
      <c r="O712" s="78">
        <f t="shared" si="87"/>
        <v>0.9427920716170203</v>
      </c>
      <c r="P712" s="61"/>
    </row>
    <row r="713" spans="1:16" ht="15">
      <c r="A713" s="32"/>
      <c r="B713" s="31">
        <v>5511</v>
      </c>
      <c r="C713" s="18" t="s">
        <v>189</v>
      </c>
      <c r="D713" s="23">
        <f aca="true" t="shared" si="91" ref="D713:L713">D11+D29+D51+D78+D82+D91+D103+D112+D165+D175+D187+D205+D223+D236+D247+D258+D273+D288+D303+D318+D333+D368+D386+D404+D425+D444+D462+D479+D503+D525+D607+D654+D675</f>
        <v>403384</v>
      </c>
      <c r="E713" s="23">
        <f t="shared" si="91"/>
        <v>411167</v>
      </c>
      <c r="F713" s="23">
        <f t="shared" si="91"/>
        <v>469870</v>
      </c>
      <c r="G713" s="23">
        <f t="shared" si="91"/>
        <v>456519.49</v>
      </c>
      <c r="H713" s="23">
        <f t="shared" si="91"/>
        <v>501264</v>
      </c>
      <c r="I713" s="23">
        <f t="shared" si="91"/>
        <v>439798.75</v>
      </c>
      <c r="J713" s="23">
        <f t="shared" si="91"/>
        <v>467719</v>
      </c>
      <c r="K713" s="23">
        <f t="shared" si="91"/>
        <v>519227</v>
      </c>
      <c r="L713" s="23">
        <f t="shared" si="91"/>
        <v>464409.16000000003</v>
      </c>
      <c r="M713" s="23">
        <f>M11+M29+M51+M78+M82+M91+M103+M112+M165+M175+M187+M205+M223+M236+M247+M258+M273+M288+M303+M318+M333+M368+M386+M404+M425+M444+M462+M479+M503+M525+M607+M654+M675</f>
        <v>546265</v>
      </c>
      <c r="N713" s="23">
        <f>N11+N29+N51+N78+N82+N91+N103+N112+N165+N175+N187+N205+N223+N236+N247+N258+N273+N288+N303+N318+N333+N368+N386+N404+N425+N444+N462+N479+N503+N525+N607+N654+N675</f>
        <v>565480</v>
      </c>
      <c r="O713" s="78">
        <f t="shared" si="87"/>
        <v>1.0890804985102855</v>
      </c>
      <c r="P713" s="61"/>
    </row>
    <row r="714" spans="1:16" ht="15">
      <c r="A714" s="32"/>
      <c r="B714" s="31">
        <v>5512</v>
      </c>
      <c r="C714" s="18" t="s">
        <v>195</v>
      </c>
      <c r="D714" s="23">
        <f aca="true" t="shared" si="92" ref="D714:L714">D57+D71+D79+D83+D92+D104+D113+D123+D130+D132+D139+D151+D156+D166+D188+D206+D274+D289+D304+D319+D334+D346+D369+D387+D405+D426+D445+D463+D480+D504+D526+D608+D655</f>
        <v>221338</v>
      </c>
      <c r="E714" s="23">
        <f t="shared" si="92"/>
        <v>269149</v>
      </c>
      <c r="F714" s="23">
        <f t="shared" si="92"/>
        <v>310428</v>
      </c>
      <c r="G714" s="23">
        <f t="shared" si="92"/>
        <v>320692.22</v>
      </c>
      <c r="H714" s="23">
        <f t="shared" si="92"/>
        <v>293660</v>
      </c>
      <c r="I714" s="23">
        <f t="shared" si="92"/>
        <v>236718.68</v>
      </c>
      <c r="J714" s="23">
        <f t="shared" si="92"/>
        <v>288640</v>
      </c>
      <c r="K714" s="23">
        <f t="shared" si="92"/>
        <v>293127</v>
      </c>
      <c r="L714" s="23">
        <f t="shared" si="92"/>
        <v>281153.63</v>
      </c>
      <c r="M714" s="23">
        <f>M57+M71+M79+M83+M92+M104+M113+M123+M130+M132+M139+M151+M156+M166+M188+M206+M274+M289+M304+M319+M334+M346+M369+M387+M405+M426+M445+M463+M480+M504+M526+M608+M655</f>
        <v>291850</v>
      </c>
      <c r="N714" s="23">
        <f>N57+N71+N79+N83+N92+N104+N113+N123+N130+N132+N139+N151+N156+N166+N188+N206+N274+N289+N304+N319+N334+N346+N369+N387+N405+N426+N445+N463+N480+N504+N526+N608+N655</f>
        <v>296550</v>
      </c>
      <c r="O714" s="78">
        <f t="shared" si="87"/>
        <v>1.0116775322641722</v>
      </c>
      <c r="P714" s="61"/>
    </row>
    <row r="715" spans="1:16" ht="15">
      <c r="A715" s="32"/>
      <c r="B715" s="31">
        <v>5513</v>
      </c>
      <c r="C715" s="18" t="s">
        <v>191</v>
      </c>
      <c r="D715" s="23">
        <f aca="true" t="shared" si="93" ref="D715:L715">D12+D30+D42+D105+D126+D189+D207+D224+D259+D275+D290+D305+D320+D335+D370+D388+D406+D427+D446+D464+D481+D505+D527+D548+D594+D609+D656+D676+D691</f>
        <v>43836</v>
      </c>
      <c r="E715" s="23">
        <f t="shared" si="93"/>
        <v>48436</v>
      </c>
      <c r="F715" s="23">
        <f t="shared" si="93"/>
        <v>63645</v>
      </c>
      <c r="G715" s="23">
        <f t="shared" si="93"/>
        <v>57117.16</v>
      </c>
      <c r="H715" s="23">
        <f t="shared" si="93"/>
        <v>63023</v>
      </c>
      <c r="I715" s="23">
        <f t="shared" si="93"/>
        <v>53441</v>
      </c>
      <c r="J715" s="23">
        <f t="shared" si="93"/>
        <v>67835</v>
      </c>
      <c r="K715" s="23">
        <f t="shared" si="93"/>
        <v>59970</v>
      </c>
      <c r="L715" s="23">
        <f t="shared" si="93"/>
        <v>44691.5</v>
      </c>
      <c r="M715" s="23">
        <f>M12+M30+M42+M105+M126+M189+M207+M224+M259+M275+M290+M305+M320+M335+M370+M388+M406+M427+M446+M464+M481+M505+M527+M548+M594+M609+M656+M676+M691</f>
        <v>70630</v>
      </c>
      <c r="N715" s="23">
        <f>N12+N30+N42+N105+N126+N189+N207+N224+N259+N275+N290+N305+N320+N335+N370+N388+N406+N427+N446+N464+N481+N505+N527+N548+N594+N609+N656+N676+N691</f>
        <v>70630</v>
      </c>
      <c r="O715" s="78">
        <f t="shared" si="87"/>
        <v>1.177755544438886</v>
      </c>
      <c r="P715" s="61"/>
    </row>
    <row r="716" spans="1:16" ht="15">
      <c r="A716" s="18"/>
      <c r="B716" s="31">
        <v>5514</v>
      </c>
      <c r="C716" s="18" t="s">
        <v>192</v>
      </c>
      <c r="D716" s="23">
        <f aca="true" t="shared" si="94" ref="D716:J716">D13+D31+D114+D167+D190+D208+D225+D237+D248+D260+D276+D291+D306+D321+D336+D371+D389+D407+D428++D447+D465+D482+D506+D528+D610+D657+D667+D677</f>
        <v>115104</v>
      </c>
      <c r="E716" s="23">
        <f t="shared" si="94"/>
        <v>110728</v>
      </c>
      <c r="F716" s="23">
        <f t="shared" si="94"/>
        <v>68918</v>
      </c>
      <c r="G716" s="23">
        <f t="shared" si="94"/>
        <v>82922.33</v>
      </c>
      <c r="H716" s="23">
        <f t="shared" si="94"/>
        <v>100043</v>
      </c>
      <c r="I716" s="23">
        <f t="shared" si="94"/>
        <v>98206.51000000001</v>
      </c>
      <c r="J716" s="23">
        <f t="shared" si="94"/>
        <v>76875</v>
      </c>
      <c r="K716" s="23">
        <f>K13+K31+K114+K167+K190+K208+K225+K237+K248+K260+K276+K291+K306+K321+K336+K371+K389+K407+K428++K447+K465+K482+K506+K528+K610+K657+K667+K677+K692</f>
        <v>88440</v>
      </c>
      <c r="L716" s="23">
        <f>L13+L31+L114+L167+L190+L208+L225+L237+L248+L260+L276+L291+L306+L321+L336+L371+L389+L407+L428++L447+L465+L482+L506+L528+L610+L657+L667+L677+L692</f>
        <v>79459</v>
      </c>
      <c r="M716" s="23">
        <f>M13+M31+M114+M167+M190+M208+M225+M237+M248+M260+M276+M291+M306+M321+M336+M371+M389+M407+M428++M447+M465+M482+M506+M528+M610+M657+M667+M677+M692</f>
        <v>93720</v>
      </c>
      <c r="N716" s="23">
        <f>N13+N31+N114+N167+N190+N208+N225+N237+N248+N260+N276+N291+N306+N321+N336+N371+N389+N407+N428++N447+N465+N482+N506+N528+N610+N657+N667+N677+N692</f>
        <v>96220</v>
      </c>
      <c r="O716" s="78">
        <f t="shared" si="87"/>
        <v>1.0879692446856626</v>
      </c>
      <c r="P716" s="61"/>
    </row>
    <row r="717" spans="1:16" ht="15">
      <c r="A717" s="18"/>
      <c r="B717" s="31">
        <v>5515</v>
      </c>
      <c r="C717" s="18" t="s">
        <v>193</v>
      </c>
      <c r="D717" s="23">
        <f aca="true" t="shared" si="95" ref="D717:J717">D14+D32+D58+D72+D93+D106+D115+D127+D140+D157+D168+D191+D192+D209+D226+D238+D249+D261+D277+D292+D307+D322+D337+D356+D372+D390+D408+D429+D448+D466+D467+D483+D507+D529+D555+D562+D569+D576+D611+D643+D658+D668+D678</f>
        <v>96685</v>
      </c>
      <c r="E717" s="23">
        <f t="shared" si="95"/>
        <v>90571</v>
      </c>
      <c r="F717" s="23">
        <f t="shared" si="95"/>
        <v>136651</v>
      </c>
      <c r="G717" s="23">
        <f t="shared" si="95"/>
        <v>108202.28</v>
      </c>
      <c r="H717" s="23">
        <f t="shared" si="95"/>
        <v>529024</v>
      </c>
      <c r="I717" s="23">
        <f t="shared" si="95"/>
        <v>464151</v>
      </c>
      <c r="J717" s="23">
        <f t="shared" si="95"/>
        <v>188367</v>
      </c>
      <c r="K717" s="23">
        <f>K14+K32+K58+K72+K93+K106+K115+K127+K140+K157+K168+K191+K192+K209+K226+K238+K249+K261+K277+K292+K307+K322+K337+K356+K372+K390+K408+K429+K448+K466+K467+K483+K507+K529+K555+K562+K569+K576+K611+K643+K658+K668+K678+K693</f>
        <v>266220</v>
      </c>
      <c r="L717" s="23">
        <f>L14+L32+L58+L72+L93+L106+L115+L127+L140+L157+L168+L191+L192+L209+L226+L238+L249+L261+L277+L292+L307+L322+L337+L356+L372+L390+L408+L429+L448+L466+L467+L483+L507+L529+L555+L562+L569+L576+L611+L643+L658+L668+L678+L693</f>
        <v>214946</v>
      </c>
      <c r="M717" s="23">
        <f>M14+M32+M58+M72+M93+M106+M115+M127+M140+M157+M168+M191+M192+M209+M226+M238+M249+M261+M277+M292+M307+M322+M337+M356+M372+M390+M408+M429+M448+M466+M467+M483+M507+M529+M555+M562+M569+M576+M611+M643+M658+M668+M678+M693</f>
        <v>102775</v>
      </c>
      <c r="N717" s="23">
        <f>N14+N32+N58+N72+N93+N106+N115+N127+N140+N157+N168+N191+N192+N209+N226+N238+N249+N261+N277+N292+N307+N322+N337+N356+N372+N390+N408+N429+N448+N466+N467+N483+N507+N529+N555+N562+N569+N576+N611+N643+N658+N668+N678+N693</f>
        <v>152298</v>
      </c>
      <c r="O717" s="78">
        <f t="shared" si="87"/>
        <v>0.5720757268424611</v>
      </c>
      <c r="P717" s="61"/>
    </row>
    <row r="718" spans="1:16" ht="15">
      <c r="A718" s="18"/>
      <c r="B718" s="31">
        <v>5521</v>
      </c>
      <c r="C718" s="18" t="s">
        <v>211</v>
      </c>
      <c r="D718" s="23">
        <f aca="true" t="shared" si="96" ref="D718:N718">D373+D391+D409+D430+D449+D468+D508+D530+D556+D563+D570+D577+D612+D659</f>
        <v>162273</v>
      </c>
      <c r="E718" s="23">
        <f t="shared" si="96"/>
        <v>149813</v>
      </c>
      <c r="F718" s="23">
        <f t="shared" si="96"/>
        <v>149660</v>
      </c>
      <c r="G718" s="23">
        <f t="shared" si="96"/>
        <v>146140</v>
      </c>
      <c r="H718" s="23">
        <f t="shared" si="96"/>
        <v>167245</v>
      </c>
      <c r="I718" s="23">
        <f t="shared" si="96"/>
        <v>150372</v>
      </c>
      <c r="J718" s="23">
        <f t="shared" si="96"/>
        <v>209065</v>
      </c>
      <c r="K718" s="23">
        <f t="shared" si="96"/>
        <v>211686</v>
      </c>
      <c r="L718" s="23">
        <f t="shared" si="96"/>
        <v>154844</v>
      </c>
      <c r="M718" s="23">
        <f t="shared" si="96"/>
        <v>206065</v>
      </c>
      <c r="N718" s="23">
        <f t="shared" si="96"/>
        <v>206065</v>
      </c>
      <c r="O718" s="78">
        <f t="shared" si="87"/>
        <v>0.9734465198454314</v>
      </c>
      <c r="P718" s="61"/>
    </row>
    <row r="719" spans="1:16" ht="15">
      <c r="A719" s="18"/>
      <c r="B719" s="31">
        <v>5522</v>
      </c>
      <c r="C719" s="18" t="s">
        <v>212</v>
      </c>
      <c r="D719" s="23">
        <f>D33+D128+D169+D176+D193+D210+D227+D239+D250+D262+D278+D293+D308+D323+D338+D374+D392+D410+D431+D450+D469+D484+D509+D531+D613+D644+D680+D694</f>
        <v>25209</v>
      </c>
      <c r="E719" s="23">
        <f>E33+E128+E169+E176+E193+E210+E227+E239+E250+E262+E278+E293+E308+E323+E338+E374+E392+E410+E431+E450+E469+E484+E509+E531+E613+E644+E680+E694</f>
        <v>17453</v>
      </c>
      <c r="F719" s="23">
        <f>F33+F128+F169+F176+F193+F210+F227+F239+F250+F262+F278+F293+F308+F323+F338+F374+F392+F410+F431+F450+F469+F484+F509+F531+F613+F644+F680+F694</f>
        <v>24250</v>
      </c>
      <c r="G719" s="23">
        <f>G33+G128+G169+G176+G193+G210+G227+G239+G250+G262+G278+G293+G308+G323+G338+G374+G392+G410+G431+G450+G469+G484+G509+G531+G613+G644+G680+G694</f>
        <v>25668</v>
      </c>
      <c r="H719" s="23">
        <f>H33+H128+H169+H176+H193+H210+H227+H239+H250+H262+H278+H293+H308+H323+H338+H374+H392+H410+H431+H450+H469+H484+H509+H531+H613+H644+H680+H694</f>
        <v>38899</v>
      </c>
      <c r="I719" s="23">
        <f aca="true" t="shared" si="97" ref="I719:N719">I33+I128+I169+I176+I193+I210+I227+I239+I250+I262+I278+I293+I308+I323+I338+I374+I392+I410+I431+I450+I469+I484+I509+I531+I613+I644+I680+I694</f>
        <v>37980</v>
      </c>
      <c r="J719" s="23">
        <f t="shared" si="97"/>
        <v>59475</v>
      </c>
      <c r="K719" s="23">
        <f t="shared" si="97"/>
        <v>60701</v>
      </c>
      <c r="L719" s="23">
        <f t="shared" si="97"/>
        <v>46220</v>
      </c>
      <c r="M719" s="23">
        <f t="shared" si="97"/>
        <v>64390</v>
      </c>
      <c r="N719" s="23">
        <f t="shared" si="97"/>
        <v>64390</v>
      </c>
      <c r="O719" s="78">
        <f t="shared" si="87"/>
        <v>1.0607732986276996</v>
      </c>
      <c r="P719" s="61"/>
    </row>
    <row r="720" spans="1:16" ht="15">
      <c r="A720" s="18"/>
      <c r="B720" s="31">
        <v>5523</v>
      </c>
      <c r="C720" s="18" t="s">
        <v>202</v>
      </c>
      <c r="D720" s="23">
        <f>D240+D251+D263+D279</f>
        <v>14755</v>
      </c>
      <c r="E720" s="23">
        <f>E240+E251+E263+E279</f>
        <v>21662</v>
      </c>
      <c r="F720" s="23">
        <f>F240+F251+F263+F279</f>
        <v>24990</v>
      </c>
      <c r="G720" s="23">
        <f>G240+G251+G263+G279</f>
        <v>26637</v>
      </c>
      <c r="H720" s="23">
        <f>H240+H251+H263+H279</f>
        <v>25760</v>
      </c>
      <c r="I720" s="23">
        <f aca="true" t="shared" si="98" ref="I720:N720">I240+I251+I263+I279</f>
        <v>27151</v>
      </c>
      <c r="J720" s="23">
        <f t="shared" si="98"/>
        <v>26280</v>
      </c>
      <c r="K720" s="23">
        <f t="shared" si="98"/>
        <v>28101</v>
      </c>
      <c r="L720" s="23">
        <f t="shared" si="98"/>
        <v>25273</v>
      </c>
      <c r="M720" s="23">
        <f t="shared" si="98"/>
        <v>28550</v>
      </c>
      <c r="N720" s="23">
        <f t="shared" si="98"/>
        <v>28550</v>
      </c>
      <c r="O720" s="78">
        <f t="shared" si="87"/>
        <v>1.015978079071919</v>
      </c>
      <c r="P720" s="61"/>
    </row>
    <row r="721" spans="1:16" ht="15">
      <c r="A721" s="18"/>
      <c r="B721" s="31">
        <v>5524</v>
      </c>
      <c r="C721" s="18" t="s">
        <v>194</v>
      </c>
      <c r="D721" s="23">
        <f>D194+D211+D228+D339+D375+D393+D411+D432+D451+D470+D485+D488+D510+D514+D532+D538+D541+D585+D595+D614+D645+D681</f>
        <v>347237</v>
      </c>
      <c r="E721" s="23">
        <f>E194+E211+E228+E339+E375+E393+E411+E432+E451+E470+E485+E488+E510+E514+E532+E538+E541+E585+E595+E614+E645+E681</f>
        <v>233340</v>
      </c>
      <c r="F721" s="23">
        <f>F194+F211+F228+F339+F375+F393+F411+F432+F451+F470+F485+F488+F510+F514+F532+F538+F541+F585+F595+F614+F645+F681</f>
        <v>349897</v>
      </c>
      <c r="G721" s="23">
        <f>G194+G211+G228+G339+G375+G393+G411+G432+G451+G470+G485+G488+G510+G514+G532+G538+G541+G585+G595+G614+G645+G681</f>
        <v>330393</v>
      </c>
      <c r="H721" s="23">
        <f aca="true" t="shared" si="99" ref="H721:N721">H194+H211+H228+H324+H339+H375+H393+H411+H432+H451+H470+H485+H488+H510+H514+H532+H538+H541+H585+H595+H614+H645+H681</f>
        <v>365923</v>
      </c>
      <c r="I721" s="23">
        <f t="shared" si="99"/>
        <v>357635</v>
      </c>
      <c r="J721" s="23">
        <f t="shared" si="99"/>
        <v>394936</v>
      </c>
      <c r="K721" s="23">
        <f t="shared" si="99"/>
        <v>412901</v>
      </c>
      <c r="L721" s="23">
        <f t="shared" si="99"/>
        <v>320379</v>
      </c>
      <c r="M721" s="23">
        <f t="shared" si="99"/>
        <v>347310</v>
      </c>
      <c r="N721" s="23">
        <f t="shared" si="99"/>
        <v>371699</v>
      </c>
      <c r="O721" s="78">
        <f t="shared" si="87"/>
        <v>0.9002133683376887</v>
      </c>
      <c r="P721" s="61"/>
    </row>
    <row r="722" spans="1:16" ht="15">
      <c r="A722" s="18"/>
      <c r="B722" s="31">
        <v>5525</v>
      </c>
      <c r="C722" s="8" t="s">
        <v>204</v>
      </c>
      <c r="D722" s="23">
        <f aca="true" t="shared" si="100" ref="D722:L722">D15+D34+D107+D116+D195+D212+D229+D241+D252+D264+D280+D294+D309+D325+D340+D376+D394+D412+D415+D433+D452+D471+D486+D511+D533+D539+D586+D596+D615+D622+D628+D646+D660+D682+D695</f>
        <v>207690</v>
      </c>
      <c r="E722" s="23">
        <f t="shared" si="100"/>
        <v>186280</v>
      </c>
      <c r="F722" s="23">
        <f t="shared" si="100"/>
        <v>215270</v>
      </c>
      <c r="G722" s="23">
        <f t="shared" si="100"/>
        <v>195319</v>
      </c>
      <c r="H722" s="23">
        <f t="shared" si="100"/>
        <v>205820</v>
      </c>
      <c r="I722" s="23">
        <f t="shared" si="100"/>
        <v>169735</v>
      </c>
      <c r="J722" s="23">
        <f t="shared" si="100"/>
        <v>243820</v>
      </c>
      <c r="K722" s="23">
        <f t="shared" si="100"/>
        <v>235050</v>
      </c>
      <c r="L722" s="23">
        <f t="shared" si="100"/>
        <v>183679.27</v>
      </c>
      <c r="M722" s="23">
        <f>M15+M34+M107+M116+M195+M212+M229+M241+M252+M264+M280+M294+M309+M325+M340+M376+M394+M412+M415+M433+M452+M471+M486+M511+M533+M539+M586+M596+M615+M622+M628+M646+M660+M682+M695</f>
        <v>247295</v>
      </c>
      <c r="N722" s="23">
        <f>N15+N34+N107+N116+N195+N212+N229+N241+N252+N264+N280+N294+N309+N325+N340+N376+N394+N412+N415+N433+N452+N471+N486+N511+N533+N539+N586+N596+N615+N622+N628+N646+N660+N682+N695</f>
        <v>250112</v>
      </c>
      <c r="O722" s="78">
        <f t="shared" si="87"/>
        <v>1.0640799829823442</v>
      </c>
      <c r="P722" s="61"/>
    </row>
    <row r="723" spans="1:16" ht="15">
      <c r="A723" s="18"/>
      <c r="B723" s="31">
        <v>5526</v>
      </c>
      <c r="C723" s="8" t="s">
        <v>205</v>
      </c>
      <c r="D723" s="23">
        <f aca="true" t="shared" si="101" ref="D723:I723">D623+D597+D598+D629+D632+D647+D669+D683+D696</f>
        <v>112895</v>
      </c>
      <c r="E723" s="23">
        <f t="shared" si="101"/>
        <v>89405</v>
      </c>
      <c r="F723" s="23">
        <f t="shared" si="101"/>
        <v>125135</v>
      </c>
      <c r="G723" s="23">
        <f t="shared" si="101"/>
        <v>106511</v>
      </c>
      <c r="H723" s="23">
        <f t="shared" si="101"/>
        <v>132225</v>
      </c>
      <c r="I723" s="23">
        <f t="shared" si="101"/>
        <v>112555</v>
      </c>
      <c r="J723" s="23">
        <f>J623+J597+J598+J629+J632+J647+J669+J683+J696</f>
        <v>180150</v>
      </c>
      <c r="K723" s="23">
        <f>K623+K597+K598+K629+K632+K647+K669+K683+K696</f>
        <v>180015</v>
      </c>
      <c r="L723" s="23">
        <f>L623+L597+L598+L629+L632+L647+L669+L683+L696</f>
        <v>94310</v>
      </c>
      <c r="M723" s="23">
        <f>M623+M597+M598+M629+M632+M647+M669+M683+M696</f>
        <v>167522</v>
      </c>
      <c r="N723" s="23">
        <f>N623+N597+N598+N629+N632+N647+N669+N683+N696</f>
        <v>139535</v>
      </c>
      <c r="O723" s="78">
        <f t="shared" si="87"/>
        <v>0.7751298502902536</v>
      </c>
      <c r="P723" s="61"/>
    </row>
    <row r="724" spans="1:16" ht="15">
      <c r="A724" s="18"/>
      <c r="B724" s="31">
        <v>5540</v>
      </c>
      <c r="C724" s="8" t="s">
        <v>206</v>
      </c>
      <c r="D724" s="23">
        <f aca="true" t="shared" si="102" ref="D724:L724">D108+D117+D213+D230+D141+D197+D512+D549</f>
        <v>27100</v>
      </c>
      <c r="E724" s="23">
        <f t="shared" si="102"/>
        <v>27373</v>
      </c>
      <c r="F724" s="23">
        <f t="shared" si="102"/>
        <v>22280</v>
      </c>
      <c r="G724" s="23">
        <f t="shared" si="102"/>
        <v>20221</v>
      </c>
      <c r="H724" s="23">
        <f t="shared" si="102"/>
        <v>21154</v>
      </c>
      <c r="I724" s="23">
        <f t="shared" si="102"/>
        <v>12949</v>
      </c>
      <c r="J724" s="23">
        <f t="shared" si="102"/>
        <v>19285</v>
      </c>
      <c r="K724" s="23">
        <f t="shared" si="102"/>
        <v>19420</v>
      </c>
      <c r="L724" s="23">
        <f t="shared" si="102"/>
        <v>11450</v>
      </c>
      <c r="M724" s="23">
        <f>M108+M117+M213+M230+M141+M197+M512+M549</f>
        <v>19485</v>
      </c>
      <c r="N724" s="23">
        <f>N108+N117+N213+N230+N141+N197+N512+N549</f>
        <v>19967</v>
      </c>
      <c r="O724" s="78">
        <f t="shared" si="87"/>
        <v>1.0281668383110196</v>
      </c>
      <c r="P724" s="61"/>
    </row>
    <row r="725" spans="1:16" ht="15">
      <c r="A725" s="18"/>
      <c r="B725" s="31"/>
      <c r="C725" s="51" t="s">
        <v>372</v>
      </c>
      <c r="D725" s="50">
        <f aca="true" t="shared" si="103" ref="D725:I725">SUM(D709:D724)</f>
        <v>1941747</v>
      </c>
      <c r="E725" s="50">
        <f t="shared" si="103"/>
        <v>1819571</v>
      </c>
      <c r="F725" s="50">
        <f t="shared" si="103"/>
        <v>2146738</v>
      </c>
      <c r="G725" s="50">
        <f t="shared" si="103"/>
        <v>2052567.78</v>
      </c>
      <c r="H725" s="50">
        <f t="shared" si="103"/>
        <v>2707974</v>
      </c>
      <c r="I725" s="50">
        <f t="shared" si="103"/>
        <v>2343953.94</v>
      </c>
      <c r="J725" s="50">
        <f>SUM(J709:J724)</f>
        <v>2436602</v>
      </c>
      <c r="K725" s="50">
        <f>SUM(K709:K724)</f>
        <v>2604702</v>
      </c>
      <c r="L725" s="50">
        <f>SUM(L709:L724)</f>
        <v>2068662.56</v>
      </c>
      <c r="M725" s="50">
        <f>SUM(M709:M724)</f>
        <v>2393767</v>
      </c>
      <c r="N725" s="50">
        <f>SUM(N709:N724)</f>
        <v>2481551</v>
      </c>
      <c r="O725" s="78">
        <f t="shared" si="87"/>
        <v>0.9527197353094519</v>
      </c>
      <c r="P725" s="61"/>
    </row>
    <row r="726" spans="1:16" ht="15">
      <c r="A726" s="18"/>
      <c r="B726" s="24">
        <v>6</v>
      </c>
      <c r="C726" s="7" t="s">
        <v>214</v>
      </c>
      <c r="D726" s="23">
        <f aca="true" t="shared" si="104" ref="D726:L726">D35+D37+D59+D133+D616</f>
        <v>26671</v>
      </c>
      <c r="E726" s="23">
        <f t="shared" si="104"/>
        <v>1247</v>
      </c>
      <c r="F726" s="23">
        <f t="shared" si="104"/>
        <v>170</v>
      </c>
      <c r="G726" s="23">
        <f t="shared" si="104"/>
        <v>242.5</v>
      </c>
      <c r="H726" s="23">
        <f t="shared" si="104"/>
        <v>26134</v>
      </c>
      <c r="I726" s="23">
        <f t="shared" si="104"/>
        <v>174</v>
      </c>
      <c r="J726" s="23">
        <f t="shared" si="104"/>
        <v>110400</v>
      </c>
      <c r="K726" s="23">
        <f t="shared" si="104"/>
        <v>783</v>
      </c>
      <c r="L726" s="23">
        <f t="shared" si="104"/>
        <v>551</v>
      </c>
      <c r="M726" s="23">
        <f>M35+M37+M59+M133+M616</f>
        <v>95600</v>
      </c>
      <c r="N726" s="23">
        <f>N35+N37+N59+N133+N616</f>
        <v>95600</v>
      </c>
      <c r="O726" s="78">
        <f t="shared" si="87"/>
        <v>122.09450830140486</v>
      </c>
      <c r="P726" s="61"/>
    </row>
    <row r="727" spans="1:16" ht="15">
      <c r="A727" s="18"/>
      <c r="B727" s="18"/>
      <c r="C727" s="51" t="s">
        <v>203</v>
      </c>
      <c r="D727" s="50">
        <f aca="true" t="shared" si="105" ref="D727:I727">SUM(D725:D726)</f>
        <v>1968418</v>
      </c>
      <c r="E727" s="50">
        <f t="shared" si="105"/>
        <v>1820818</v>
      </c>
      <c r="F727" s="50">
        <f t="shared" si="105"/>
        <v>2146908</v>
      </c>
      <c r="G727" s="50">
        <f t="shared" si="105"/>
        <v>2052810.28</v>
      </c>
      <c r="H727" s="50">
        <f t="shared" si="105"/>
        <v>2734108</v>
      </c>
      <c r="I727" s="50">
        <f t="shared" si="105"/>
        <v>2344127.94</v>
      </c>
      <c r="J727" s="50">
        <f>SUM(J725:J726)</f>
        <v>2547002</v>
      </c>
      <c r="K727" s="50">
        <f>SUM(K725:K726)</f>
        <v>2605485</v>
      </c>
      <c r="L727" s="50">
        <f>SUM(L725:L726)</f>
        <v>2069213.56</v>
      </c>
      <c r="M727" s="50">
        <f>SUM(M725:M726)</f>
        <v>2489367</v>
      </c>
      <c r="N727" s="50">
        <f>SUM(N725:N726)</f>
        <v>2577151</v>
      </c>
      <c r="O727" s="78">
        <f t="shared" si="87"/>
        <v>0.9891252492338278</v>
      </c>
      <c r="P727" s="61"/>
    </row>
    <row r="728" spans="1:16" ht="1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78"/>
      <c r="P728" s="61"/>
    </row>
    <row r="729" spans="1:16" ht="15">
      <c r="A729" s="18"/>
      <c r="B729" s="31">
        <v>41.45</v>
      </c>
      <c r="C729" s="6" t="s">
        <v>256</v>
      </c>
      <c r="D729" s="23">
        <f aca="true" t="shared" si="106" ref="D729:L729">D5+D17+D18+D44+D75+D89+D90+D97+D98+D136+D137+D138+D146+D154+D162+D172+D180+D196+D215+D217+D270+D283+D298+D312+D328+D357+D358+D436+D495+D517+D537+D627+D543+D581+D582+D583+D588+D589+D590+D591+D601+D625+D626+D631+D636+D637+D638+D640+D641+D642+D662+D686</f>
        <v>345990</v>
      </c>
      <c r="E729" s="23">
        <f t="shared" si="106"/>
        <v>309880.2</v>
      </c>
      <c r="F729" s="23">
        <f t="shared" si="106"/>
        <v>422548</v>
      </c>
      <c r="G729" s="23">
        <f t="shared" si="106"/>
        <v>366570.9</v>
      </c>
      <c r="H729" s="23">
        <f t="shared" si="106"/>
        <v>473870</v>
      </c>
      <c r="I729" s="23">
        <f t="shared" si="106"/>
        <v>437773</v>
      </c>
      <c r="J729" s="23">
        <f t="shared" si="106"/>
        <v>557966</v>
      </c>
      <c r="K729" s="23">
        <f t="shared" si="106"/>
        <v>568987</v>
      </c>
      <c r="L729" s="23">
        <f t="shared" si="106"/>
        <v>485320.5</v>
      </c>
      <c r="M729" s="23">
        <f>M5+M17+M18+M44+M75+M89+M90+M97+M98+M136+M137+M138+M146+M154+M162+M172+M180+M196+M215+M217+M270+M283+M298+M312+M328+M357+M358+M436+M495+M517+M537+M627+M543+M581+M582+M583+M588+M589+M590+M591+M601+M625+M626+M631+M636+M637+M638+M640+M641+M642+M662+M686</f>
        <v>619507</v>
      </c>
      <c r="N729" s="23">
        <f>N5+N17+N18+N44+N75+N89+N90+N97+N98+N136+N137+N138+N146+N154+N162+N172+N180+N196+N215+N217+N270+N283+N298+N312+N328+N357+N358+N436+N495+N517+N537+N627+N543+N581+N582+N583+N588+N589+N590+N591+N601+N625+N626+N631+N636+N637+N638+N639+N640+N641+N642+N662+N686</f>
        <v>666960</v>
      </c>
      <c r="O729" s="78">
        <f>N729/K729*100%</f>
        <v>1.172188468277834</v>
      </c>
      <c r="P729" s="61"/>
    </row>
    <row r="730" spans="1:16" ht="15">
      <c r="A730" s="18"/>
      <c r="B730" s="31">
        <v>4502</v>
      </c>
      <c r="C730" s="18" t="s">
        <v>209</v>
      </c>
      <c r="D730" s="23">
        <f aca="true" t="shared" si="107" ref="D730:L730">D69+D88+D145+D161+D297+D414</f>
        <v>276475</v>
      </c>
      <c r="E730" s="23">
        <f t="shared" si="107"/>
        <v>102390</v>
      </c>
      <c r="F730" s="23">
        <f t="shared" si="107"/>
        <v>427324</v>
      </c>
      <c r="G730" s="23">
        <f t="shared" si="107"/>
        <v>374135.98</v>
      </c>
      <c r="H730" s="23">
        <f t="shared" si="107"/>
        <v>284576</v>
      </c>
      <c r="I730" s="23">
        <f t="shared" si="107"/>
        <v>265370</v>
      </c>
      <c r="J730" s="23">
        <f t="shared" si="107"/>
        <v>312382</v>
      </c>
      <c r="K730" s="23">
        <f t="shared" si="107"/>
        <v>317602</v>
      </c>
      <c r="L730" s="23">
        <f t="shared" si="107"/>
        <v>6315</v>
      </c>
      <c r="M730" s="23">
        <f>M69+M88+M145+M161+M297+M414</f>
        <v>512032</v>
      </c>
      <c r="N730" s="23">
        <f>N69+N88+N145+N161+N297+N414</f>
        <v>641506</v>
      </c>
      <c r="O730" s="78">
        <f>N730/K730*100%</f>
        <v>2.0198424443171015</v>
      </c>
      <c r="P730" s="61"/>
    </row>
    <row r="731" spans="1:16" ht="15">
      <c r="A731" s="18"/>
      <c r="B731" s="31">
        <v>15</v>
      </c>
      <c r="C731" s="18" t="s">
        <v>196</v>
      </c>
      <c r="D731" s="23">
        <f aca="true" t="shared" si="108" ref="D731:L731">D19+D20+D21+D50+D53+D54+D61+D77+D81+D87+D95+D96+D119+D135+D143+D144+D153+D159+D160+D171+D178+D179+D199+D266++D282+D296+D311+D327+D342+D352+D360+D361+D378+D379+D397+D417+D418+D435+D454+D473+D493+D494+D516+D551+D558+D565+D572+D600+D685</f>
        <v>1581077</v>
      </c>
      <c r="E731" s="23">
        <f t="shared" si="108"/>
        <v>1490882.43</v>
      </c>
      <c r="F731" s="23">
        <f t="shared" si="108"/>
        <v>4597218</v>
      </c>
      <c r="G731" s="23">
        <f t="shared" si="108"/>
        <v>3181403.4400000004</v>
      </c>
      <c r="H731" s="23">
        <f t="shared" si="108"/>
        <v>3685695</v>
      </c>
      <c r="I731" s="23">
        <f t="shared" si="108"/>
        <v>3189032</v>
      </c>
      <c r="J731" s="23">
        <f t="shared" si="108"/>
        <v>2514285</v>
      </c>
      <c r="K731" s="23">
        <f>K19+K20+K21+K50+K53+K54+K61+K77+K81+K87+K95+K96+K119+K135+K143+K144+K153+K159+K160+K171+K178+K179+K199+K266++K282+K296+K311+K327+K342+K352+K360+K361+K378+K379+K397+K417+K418+K435+K454+K473+K493+K494+K516+K551+K558+K565+K572+K600+K685</f>
        <v>2690603</v>
      </c>
      <c r="L731" s="23">
        <f t="shared" si="108"/>
        <v>2011395.66</v>
      </c>
      <c r="M731" s="23">
        <f>M19+M20+M21+M50+M53+M54+M61+M77+M81+M87+M95+M96+M119+M135+M143+M144+M153+M159+M160+M171+M178+M179+M199+M266++M282+M296+M311+M327+M342+M352+M360+M361+M378+M379+M396+M397+M417+M418+M435+M454+M473+M493+M494+M516+M551+M558+M565+M572+M600+M685</f>
        <v>509627</v>
      </c>
      <c r="N731" s="23">
        <f>N19+N20+N21+N50+N53+N54+N61+N77+N81+N87+N95+N96+N119+N135+N143+N144+N153+N159+N160+N171+N178+N179+N199+N266++N282+N296+N311+N327+N342+N352+N360+N361+N378+N379+N396+N397+N417+N418+N435+N454+N473+N493+N494+N516+N551+N558+N565+N572+N600+N685</f>
        <v>1243885</v>
      </c>
      <c r="O731" s="78">
        <f>N731/K731*100%</f>
        <v>0.4623071482489241</v>
      </c>
      <c r="P731" s="61"/>
    </row>
    <row r="732" spans="1:16" ht="1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78"/>
      <c r="P732" s="61"/>
    </row>
    <row r="733" spans="1:16" ht="15">
      <c r="A733" s="18"/>
      <c r="B733" s="18"/>
      <c r="C733" s="1" t="s">
        <v>207</v>
      </c>
      <c r="D733" s="25">
        <f aca="true" t="shared" si="109" ref="D733:L733">D707+D727+D729+D731+D697+D698+D45+D699+D730</f>
        <v>8335903</v>
      </c>
      <c r="E733" s="25">
        <f t="shared" si="109"/>
        <v>7899304.7299999995</v>
      </c>
      <c r="F733" s="25">
        <f t="shared" si="109"/>
        <v>11533548</v>
      </c>
      <c r="G733" s="25">
        <f t="shared" si="109"/>
        <v>9915324.77</v>
      </c>
      <c r="H733" s="25">
        <f t="shared" si="109"/>
        <v>11702773</v>
      </c>
      <c r="I733" s="25">
        <f t="shared" si="109"/>
        <v>10616899.94</v>
      </c>
      <c r="J733" s="25">
        <f t="shared" si="109"/>
        <v>10747533</v>
      </c>
      <c r="K733" s="25">
        <f t="shared" si="109"/>
        <v>11047137</v>
      </c>
      <c r="L733" s="25">
        <f t="shared" si="109"/>
        <v>8802275.290000001</v>
      </c>
      <c r="M733" s="25">
        <f>M707+M727+M729+M731+M697+M698+M45+M699+M730</f>
        <v>9562918</v>
      </c>
      <c r="N733" s="25">
        <f>N707+N727+N729+N731+N697+N698+N45+N699+N730</f>
        <v>10582047</v>
      </c>
      <c r="O733" s="78">
        <f>N733/K733*100%</f>
        <v>0.9578994992096143</v>
      </c>
      <c r="P733" s="61"/>
    </row>
    <row r="734" spans="1:16" ht="15">
      <c r="A734" s="18"/>
      <c r="B734" s="18"/>
      <c r="C734" s="18" t="s">
        <v>208</v>
      </c>
      <c r="D734" s="52">
        <f aca="true" t="shared" si="110" ref="D734:I734">D700-D733</f>
        <v>0</v>
      </c>
      <c r="E734" s="52">
        <f t="shared" si="110"/>
        <v>0</v>
      </c>
      <c r="F734" s="52">
        <f t="shared" si="110"/>
        <v>0</v>
      </c>
      <c r="G734" s="52">
        <f t="shared" si="110"/>
        <v>0</v>
      </c>
      <c r="H734" s="52">
        <f t="shared" si="110"/>
        <v>0</v>
      </c>
      <c r="I734" s="52">
        <f t="shared" si="110"/>
        <v>0</v>
      </c>
      <c r="J734" s="52">
        <f>J700-J733</f>
        <v>0</v>
      </c>
      <c r="K734" s="52">
        <f>K700-K733</f>
        <v>0</v>
      </c>
      <c r="L734" s="52">
        <f>L700-L733</f>
        <v>0</v>
      </c>
      <c r="M734" s="52">
        <f>M700-M733</f>
        <v>0</v>
      </c>
      <c r="N734" s="52">
        <f>N700-N733</f>
        <v>0</v>
      </c>
      <c r="O734" s="73"/>
      <c r="P734" s="61"/>
    </row>
    <row r="735" spans="1:16" ht="1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61"/>
      <c r="P735" s="61"/>
    </row>
    <row r="736" spans="1:16" ht="15">
      <c r="A736" s="28"/>
      <c r="G736" s="29"/>
      <c r="O736" s="74"/>
      <c r="P736" s="74"/>
    </row>
    <row r="737" spans="1:16" ht="15">
      <c r="A737" s="28"/>
      <c r="G737" s="29"/>
      <c r="O737" s="74"/>
      <c r="P737" s="74"/>
    </row>
    <row r="738" spans="1:16" ht="15">
      <c r="A738" s="28"/>
      <c r="G738" s="29"/>
      <c r="O738" s="74"/>
      <c r="P738" s="74"/>
    </row>
    <row r="739" spans="1:16" ht="15">
      <c r="A739" s="28"/>
      <c r="G739" s="29"/>
      <c r="O739" s="74"/>
      <c r="P739" s="74"/>
    </row>
    <row r="740" spans="1:16" ht="15">
      <c r="A740" s="28"/>
      <c r="G740" s="29"/>
      <c r="O740" s="74"/>
      <c r="P740" s="74"/>
    </row>
    <row r="741" spans="1:16" ht="15">
      <c r="A741" s="28"/>
      <c r="G741" s="29"/>
      <c r="O741" s="74"/>
      <c r="P741" s="74"/>
    </row>
    <row r="742" spans="1:16" ht="15">
      <c r="A742" s="28"/>
      <c r="G742" s="29"/>
      <c r="O742" s="74"/>
      <c r="P742" s="74"/>
    </row>
    <row r="743" spans="1:16" ht="15">
      <c r="A743" s="28"/>
      <c r="G743" s="29"/>
      <c r="O743" s="74"/>
      <c r="P743" s="74"/>
    </row>
    <row r="744" spans="1:16" ht="15">
      <c r="A744" s="28"/>
      <c r="G744" s="29"/>
      <c r="O744" s="74"/>
      <c r="P744" s="74"/>
    </row>
    <row r="745" spans="1:16" ht="15">
      <c r="A745" s="28"/>
      <c r="G745" s="29"/>
      <c r="O745" s="74"/>
      <c r="P745" s="74"/>
    </row>
    <row r="746" spans="1:16" ht="15">
      <c r="A746" s="28"/>
      <c r="G746" s="29"/>
      <c r="O746" s="74"/>
      <c r="P746" s="74"/>
    </row>
    <row r="747" spans="1:16" ht="15">
      <c r="A747" s="28"/>
      <c r="G747" s="29"/>
      <c r="O747" s="74"/>
      <c r="P747" s="74"/>
    </row>
    <row r="748" spans="1:16" ht="15">
      <c r="A748" s="28"/>
      <c r="G748" s="29"/>
      <c r="O748" s="74"/>
      <c r="P748" s="74"/>
    </row>
    <row r="749" spans="1:16" ht="15">
      <c r="A749" s="28"/>
      <c r="G749" s="29"/>
      <c r="O749" s="74"/>
      <c r="P749" s="74"/>
    </row>
    <row r="750" spans="1:16" ht="15">
      <c r="A750" s="28"/>
      <c r="G750" s="29"/>
      <c r="O750" s="74"/>
      <c r="P750" s="74"/>
    </row>
    <row r="751" spans="1:16" ht="15">
      <c r="A751" s="28"/>
      <c r="G751" s="29"/>
      <c r="O751" s="74"/>
      <c r="P751" s="74"/>
    </row>
    <row r="752" spans="1:16" ht="15">
      <c r="A752" s="28"/>
      <c r="G752" s="29"/>
      <c r="O752" s="74"/>
      <c r="P752" s="74"/>
    </row>
    <row r="753" spans="1:16" ht="15">
      <c r="A753" s="28"/>
      <c r="G753" s="29"/>
      <c r="O753" s="74"/>
      <c r="P753" s="74"/>
    </row>
    <row r="754" spans="1:16" ht="15">
      <c r="A754" s="28"/>
      <c r="G754" s="29"/>
      <c r="O754" s="74"/>
      <c r="P754" s="74"/>
    </row>
    <row r="755" spans="1:16" ht="15">
      <c r="A755" s="28"/>
      <c r="G755" s="29"/>
      <c r="O755" s="74"/>
      <c r="P755" s="74"/>
    </row>
    <row r="756" spans="1:16" ht="15">
      <c r="A756" s="28"/>
      <c r="G756" s="29"/>
      <c r="O756" s="74"/>
      <c r="P756" s="74"/>
    </row>
    <row r="757" spans="1:16" ht="15">
      <c r="A757" s="28"/>
      <c r="G757" s="29"/>
      <c r="O757" s="74"/>
      <c r="P757" s="74"/>
    </row>
    <row r="758" spans="1:16" ht="15">
      <c r="A758" s="28"/>
      <c r="G758" s="29"/>
      <c r="O758" s="74"/>
      <c r="P758" s="74"/>
    </row>
    <row r="759" spans="1:16" ht="15">
      <c r="A759" s="28"/>
      <c r="G759" s="29"/>
      <c r="O759" s="74"/>
      <c r="P759" s="74"/>
    </row>
    <row r="760" spans="1:16" ht="15">
      <c r="A760" s="28"/>
      <c r="G760" s="29"/>
      <c r="O760" s="74"/>
      <c r="P760" s="74"/>
    </row>
    <row r="761" spans="1:16" ht="15">
      <c r="A761" s="28"/>
      <c r="G761" s="29"/>
      <c r="O761" s="74"/>
      <c r="P761" s="74"/>
    </row>
    <row r="762" spans="1:16" ht="15">
      <c r="A762" s="28"/>
      <c r="G762" s="29"/>
      <c r="O762" s="74"/>
      <c r="P762" s="74"/>
    </row>
    <row r="763" spans="1:16" ht="15">
      <c r="A763" s="28"/>
      <c r="G763" s="29"/>
      <c r="O763" s="74"/>
      <c r="P763" s="74"/>
    </row>
    <row r="764" spans="1:16" ht="15">
      <c r="A764" s="28"/>
      <c r="G764" s="29"/>
      <c r="O764" s="74"/>
      <c r="P764" s="74"/>
    </row>
    <row r="765" spans="1:16" ht="15">
      <c r="A765" s="28"/>
      <c r="G765" s="29"/>
      <c r="O765" s="74"/>
      <c r="P765" s="74"/>
    </row>
    <row r="766" spans="1:16" ht="15">
      <c r="A766" s="28"/>
      <c r="G766" s="29"/>
      <c r="O766" s="74"/>
      <c r="P766" s="74"/>
    </row>
    <row r="767" spans="1:16" ht="15">
      <c r="A767" s="28"/>
      <c r="G767" s="29"/>
      <c r="O767" s="74"/>
      <c r="P767" s="74"/>
    </row>
    <row r="768" spans="1:16" ht="15">
      <c r="A768" s="28"/>
      <c r="G768" s="29"/>
      <c r="O768" s="74"/>
      <c r="P768" s="74"/>
    </row>
    <row r="769" spans="1:16" ht="15">
      <c r="A769" s="28"/>
      <c r="G769" s="29"/>
      <c r="O769" s="74"/>
      <c r="P769" s="74"/>
    </row>
    <row r="770" spans="1:16" ht="15">
      <c r="A770" s="28"/>
      <c r="G770" s="29"/>
      <c r="O770" s="74"/>
      <c r="P770" s="74"/>
    </row>
    <row r="771" spans="1:16" ht="15">
      <c r="A771" s="28"/>
      <c r="G771" s="29"/>
      <c r="O771" s="74"/>
      <c r="P771" s="74"/>
    </row>
    <row r="772" spans="1:16" ht="15">
      <c r="A772" s="28"/>
      <c r="G772" s="29"/>
      <c r="O772" s="74"/>
      <c r="P772" s="74"/>
    </row>
    <row r="773" spans="1:7" ht="15">
      <c r="A773" s="28"/>
      <c r="G773" s="29"/>
    </row>
    <row r="774" spans="1:7" ht="15">
      <c r="A774" s="28"/>
      <c r="G774" s="29"/>
    </row>
    <row r="775" spans="1:7" ht="15">
      <c r="A775" s="28"/>
      <c r="G775" s="29"/>
    </row>
    <row r="776" spans="1:7" ht="15">
      <c r="A776" s="28"/>
      <c r="G776" s="29"/>
    </row>
    <row r="777" spans="1:7" ht="15">
      <c r="A777" s="28"/>
      <c r="G777" s="29"/>
    </row>
    <row r="778" spans="1:7" ht="15">
      <c r="A778" s="28"/>
      <c r="G778" s="29"/>
    </row>
    <row r="779" spans="1:7" ht="15">
      <c r="A779" s="28"/>
      <c r="G779" s="29"/>
    </row>
    <row r="780" spans="1:7" ht="15">
      <c r="A780" s="28"/>
      <c r="G780" s="29"/>
    </row>
    <row r="781" spans="1:7" ht="15">
      <c r="A781" s="28"/>
      <c r="G781" s="29"/>
    </row>
    <row r="782" spans="1:7" ht="15">
      <c r="A782" s="28"/>
      <c r="G782" s="29"/>
    </row>
    <row r="783" spans="1:7" ht="15">
      <c r="A783" s="28"/>
      <c r="G783" s="29"/>
    </row>
    <row r="784" spans="1:7" ht="15">
      <c r="A784" s="28"/>
      <c r="G784" s="29"/>
    </row>
    <row r="785" spans="1:7" ht="15">
      <c r="A785" s="28"/>
      <c r="G785" s="29"/>
    </row>
    <row r="786" spans="1:7" ht="15">
      <c r="A786" s="28"/>
      <c r="G786" s="29"/>
    </row>
    <row r="787" spans="1:7" ht="15">
      <c r="A787" s="28"/>
      <c r="G787" s="29"/>
    </row>
    <row r="788" spans="1:7" ht="15">
      <c r="A788" s="28"/>
      <c r="G788" s="29"/>
    </row>
    <row r="789" spans="1:7" ht="15">
      <c r="A789" s="28"/>
      <c r="G789" s="29"/>
    </row>
    <row r="790" spans="1:7" ht="15">
      <c r="A790" s="28"/>
      <c r="G790" s="29"/>
    </row>
    <row r="791" spans="1:7" ht="15">
      <c r="A791" s="28"/>
      <c r="G791" s="29"/>
    </row>
    <row r="792" spans="1:7" ht="15">
      <c r="A792" s="28"/>
      <c r="G792" s="29"/>
    </row>
    <row r="793" spans="1:7" ht="15">
      <c r="A793" s="28"/>
      <c r="G793" s="29"/>
    </row>
    <row r="794" spans="1:7" ht="15">
      <c r="A794" s="28"/>
      <c r="G794" s="29"/>
    </row>
    <row r="795" spans="1:7" ht="15">
      <c r="A795" s="28"/>
      <c r="G795" s="29"/>
    </row>
    <row r="796" spans="1:7" ht="15">
      <c r="A796" s="28"/>
      <c r="G796" s="29"/>
    </row>
    <row r="797" spans="1:7" ht="15">
      <c r="A797" s="28"/>
      <c r="G797" s="29"/>
    </row>
    <row r="798" spans="1:7" ht="15">
      <c r="A798" s="28"/>
      <c r="G798" s="29"/>
    </row>
    <row r="799" spans="1:7" ht="15">
      <c r="A799" s="28"/>
      <c r="G799" s="29"/>
    </row>
    <row r="800" spans="1:7" ht="15">
      <c r="A800" s="28"/>
      <c r="G800" s="29"/>
    </row>
    <row r="801" spans="1:7" ht="15">
      <c r="A801" s="28"/>
      <c r="G801" s="29"/>
    </row>
    <row r="802" spans="1:7" ht="15">
      <c r="A802" s="28"/>
      <c r="G802" s="29"/>
    </row>
    <row r="803" spans="1:7" ht="15">
      <c r="A803" s="28"/>
      <c r="G803" s="29"/>
    </row>
    <row r="804" spans="1:7" ht="15">
      <c r="A804" s="28"/>
      <c r="G804" s="29"/>
    </row>
    <row r="805" spans="1:7" ht="15">
      <c r="A805" s="28"/>
      <c r="G805" s="29"/>
    </row>
    <row r="806" spans="1:7" ht="15">
      <c r="A806" s="28"/>
      <c r="G806" s="29"/>
    </row>
    <row r="807" spans="1:7" ht="15">
      <c r="A807" s="28"/>
      <c r="G807" s="29"/>
    </row>
    <row r="808" spans="1:7" ht="15">
      <c r="A808" s="28"/>
      <c r="G808" s="29"/>
    </row>
    <row r="809" spans="1:7" ht="15">
      <c r="A809" s="28"/>
      <c r="G809" s="29"/>
    </row>
    <row r="810" spans="1:7" ht="15">
      <c r="A810" s="28"/>
      <c r="G810" s="29"/>
    </row>
    <row r="811" spans="1:7" ht="15">
      <c r="A811" s="28"/>
      <c r="G811" s="29"/>
    </row>
    <row r="812" spans="1:7" ht="15">
      <c r="A812" s="28"/>
      <c r="G812" s="29"/>
    </row>
    <row r="813" spans="1:7" ht="15">
      <c r="A813" s="28"/>
      <c r="G813" s="29"/>
    </row>
    <row r="814" spans="1:7" ht="15">
      <c r="A814" s="28"/>
      <c r="G814" s="29"/>
    </row>
    <row r="815" spans="1:7" ht="15">
      <c r="A815" s="28"/>
      <c r="E815" s="29"/>
      <c r="G815" s="29"/>
    </row>
    <row r="816" spans="1:7" ht="15">
      <c r="A816" s="28"/>
      <c r="E816" s="29"/>
      <c r="G816" s="29"/>
    </row>
    <row r="817" spans="1:7" ht="15">
      <c r="A817" s="28"/>
      <c r="E817" s="29"/>
      <c r="G817" s="29"/>
    </row>
    <row r="818" spans="1:7" ht="15">
      <c r="A818" s="28"/>
      <c r="E818" s="29"/>
      <c r="G818" s="29"/>
    </row>
    <row r="819" spans="1:7" ht="15">
      <c r="A819" s="28"/>
      <c r="E819" s="29"/>
      <c r="G819" s="29"/>
    </row>
    <row r="820" spans="1:7" ht="15">
      <c r="A820" s="28"/>
      <c r="E820" s="29"/>
      <c r="G820" s="29"/>
    </row>
    <row r="821" spans="1:7" ht="15">
      <c r="A821" s="28"/>
      <c r="E821" s="29"/>
      <c r="G821" s="29"/>
    </row>
    <row r="822" spans="1:7" ht="15">
      <c r="A822" s="28"/>
      <c r="E822" s="29"/>
      <c r="G822" s="29"/>
    </row>
    <row r="823" spans="1:7" ht="15">
      <c r="A823" s="28"/>
      <c r="E823" s="29"/>
      <c r="G823" s="29"/>
    </row>
    <row r="824" spans="1:7" ht="15">
      <c r="A824" s="28"/>
      <c r="E824" s="29"/>
      <c r="G824" s="29"/>
    </row>
    <row r="825" spans="1:7" ht="15">
      <c r="A825" s="28"/>
      <c r="E825" s="29"/>
      <c r="G825" s="29"/>
    </row>
    <row r="826" spans="1:7" ht="15">
      <c r="A826" s="28"/>
      <c r="E826" s="29"/>
      <c r="G826" s="29"/>
    </row>
    <row r="827" spans="1:7" ht="15">
      <c r="A827" s="28"/>
      <c r="E827" s="29"/>
      <c r="G827" s="29"/>
    </row>
    <row r="828" spans="1:7" ht="15">
      <c r="A828" s="28"/>
      <c r="E828" s="29"/>
      <c r="G828" s="29"/>
    </row>
    <row r="829" spans="1:7" ht="15">
      <c r="A829" s="28"/>
      <c r="E829" s="29"/>
      <c r="G829" s="29"/>
    </row>
    <row r="830" spans="1:7" ht="15">
      <c r="A830" s="28"/>
      <c r="E830" s="29"/>
      <c r="G830" s="29"/>
    </row>
    <row r="831" spans="1:7" ht="15">
      <c r="A831" s="28"/>
      <c r="E831" s="29"/>
      <c r="G831" s="29"/>
    </row>
    <row r="832" spans="1:7" ht="15">
      <c r="A832" s="28"/>
      <c r="E832" s="29"/>
      <c r="G832" s="29"/>
    </row>
    <row r="833" spans="1:7" ht="15">
      <c r="A833" s="28"/>
      <c r="E833" s="29"/>
      <c r="G833" s="29"/>
    </row>
    <row r="834" spans="1:7" ht="15">
      <c r="A834" s="28"/>
      <c r="E834" s="29"/>
      <c r="G834" s="29"/>
    </row>
    <row r="835" spans="1:7" ht="15">
      <c r="A835" s="28"/>
      <c r="E835" s="29"/>
      <c r="G835" s="29"/>
    </row>
    <row r="836" spans="1:7" ht="15">
      <c r="A836" s="28"/>
      <c r="E836" s="29"/>
      <c r="G836" s="29"/>
    </row>
    <row r="837" spans="1:7" ht="15">
      <c r="A837" s="28"/>
      <c r="E837" s="29"/>
      <c r="G837" s="29"/>
    </row>
    <row r="838" spans="1:7" ht="15">
      <c r="A838" s="28"/>
      <c r="E838" s="29"/>
      <c r="G838" s="29"/>
    </row>
    <row r="839" spans="1:7" ht="15">
      <c r="A839" s="28"/>
      <c r="E839" s="29"/>
      <c r="G839" s="29"/>
    </row>
    <row r="840" spans="1:7" ht="15">
      <c r="A840" s="28"/>
      <c r="E840" s="29"/>
      <c r="G840" s="29"/>
    </row>
    <row r="841" spans="1:7" ht="15">
      <c r="A841" s="28"/>
      <c r="E841" s="29"/>
      <c r="G841" s="29"/>
    </row>
    <row r="842" spans="1:7" ht="15">
      <c r="A842" s="28"/>
      <c r="E842" s="29"/>
      <c r="G842" s="29"/>
    </row>
    <row r="843" spans="1:7" ht="15">
      <c r="A843" s="28"/>
      <c r="E843" s="29"/>
      <c r="G843" s="29"/>
    </row>
    <row r="844" spans="1:7" ht="15">
      <c r="A844" s="28"/>
      <c r="E844" s="29"/>
      <c r="G844" s="29"/>
    </row>
    <row r="845" spans="1:7" ht="15">
      <c r="A845" s="28"/>
      <c r="E845" s="29"/>
      <c r="G845" s="29"/>
    </row>
    <row r="846" spans="1:7" ht="15">
      <c r="A846" s="28"/>
      <c r="E846" s="29"/>
      <c r="G846" s="29"/>
    </row>
    <row r="847" spans="1:7" ht="15">
      <c r="A847" s="28"/>
      <c r="E847" s="29"/>
      <c r="G847" s="29"/>
    </row>
    <row r="848" spans="1:7" ht="15">
      <c r="A848" s="28"/>
      <c r="E848" s="29"/>
      <c r="G848" s="29"/>
    </row>
    <row r="849" spans="1:7" ht="15">
      <c r="A849" s="28"/>
      <c r="E849" s="29"/>
      <c r="G849" s="29"/>
    </row>
    <row r="850" spans="1:7" ht="15">
      <c r="A850" s="28"/>
      <c r="E850" s="29"/>
      <c r="G850" s="29"/>
    </row>
    <row r="851" spans="1:7" ht="15">
      <c r="A851" s="28"/>
      <c r="E851" s="29"/>
      <c r="G851" s="29"/>
    </row>
    <row r="852" spans="1:7" ht="15">
      <c r="A852" s="28"/>
      <c r="E852" s="29"/>
      <c r="G852" s="29"/>
    </row>
    <row r="853" spans="1:7" ht="15">
      <c r="A853" s="28"/>
      <c r="E853" s="29"/>
      <c r="G853" s="29"/>
    </row>
    <row r="854" spans="1:7" ht="15">
      <c r="A854" s="28"/>
      <c r="E854" s="29"/>
      <c r="G854" s="29"/>
    </row>
    <row r="855" spans="1:7" ht="15">
      <c r="A855" s="28"/>
      <c r="E855" s="29"/>
      <c r="G855" s="29"/>
    </row>
    <row r="856" spans="1:7" ht="15">
      <c r="A856" s="28"/>
      <c r="E856" s="29"/>
      <c r="G856" s="29"/>
    </row>
    <row r="857" spans="1:7" ht="15">
      <c r="A857" s="28"/>
      <c r="E857" s="29"/>
      <c r="G857" s="29"/>
    </row>
    <row r="858" spans="1:7" ht="15">
      <c r="A858" s="28"/>
      <c r="E858" s="29"/>
      <c r="G858" s="29"/>
    </row>
    <row r="859" spans="1:7" ht="15">
      <c r="A859" s="28"/>
      <c r="E859" s="29"/>
      <c r="G859" s="29"/>
    </row>
    <row r="860" spans="1:7" ht="15">
      <c r="A860" s="28"/>
      <c r="E860" s="29"/>
      <c r="G860" s="29"/>
    </row>
    <row r="861" spans="1:7" ht="15">
      <c r="A861" s="28"/>
      <c r="E861" s="29"/>
      <c r="G861" s="29"/>
    </row>
    <row r="862" spans="1:7" ht="15">
      <c r="A862" s="28"/>
      <c r="E862" s="29"/>
      <c r="G862" s="29"/>
    </row>
    <row r="863" spans="1:7" ht="15">
      <c r="A863" s="28"/>
      <c r="E863" s="29"/>
      <c r="G863" s="29"/>
    </row>
    <row r="864" spans="1:7" ht="15">
      <c r="A864" s="28"/>
      <c r="E864" s="29"/>
      <c r="G864" s="29"/>
    </row>
    <row r="865" spans="1:7" ht="15">
      <c r="A865" s="28"/>
      <c r="E865" s="29"/>
      <c r="G865" s="29"/>
    </row>
    <row r="866" spans="1:7" ht="15">
      <c r="A866" s="28"/>
      <c r="E866" s="29"/>
      <c r="G866" s="29"/>
    </row>
    <row r="867" spans="1:7" ht="15">
      <c r="A867" s="28"/>
      <c r="E867" s="29"/>
      <c r="G867" s="29"/>
    </row>
    <row r="868" spans="1:7" ht="15">
      <c r="A868" s="28"/>
      <c r="E868" s="29"/>
      <c r="G868" s="29"/>
    </row>
    <row r="869" spans="1:7" ht="15">
      <c r="A869" s="28"/>
      <c r="E869" s="29"/>
      <c r="G869" s="29"/>
    </row>
    <row r="870" spans="1:7" ht="15">
      <c r="A870" s="28"/>
      <c r="E870" s="29"/>
      <c r="G870" s="29"/>
    </row>
    <row r="871" spans="1:7" ht="15">
      <c r="A871" s="28"/>
      <c r="E871" s="29"/>
      <c r="G871" s="29"/>
    </row>
    <row r="872" spans="1:7" ht="15">
      <c r="A872" s="28"/>
      <c r="E872" s="29"/>
      <c r="G872" s="29"/>
    </row>
    <row r="873" spans="1:7" ht="15">
      <c r="A873" s="28"/>
      <c r="E873" s="29"/>
      <c r="G873" s="29"/>
    </row>
    <row r="874" spans="1:7" ht="15">
      <c r="A874" s="28"/>
      <c r="E874" s="29"/>
      <c r="G874" s="29"/>
    </row>
    <row r="875" spans="1:7" ht="15">
      <c r="A875" s="28"/>
      <c r="E875" s="29"/>
      <c r="G875" s="29"/>
    </row>
    <row r="876" spans="1:7" ht="15">
      <c r="A876" s="28"/>
      <c r="E876" s="29"/>
      <c r="G876" s="29"/>
    </row>
    <row r="877" spans="1:7" ht="15">
      <c r="A877" s="28"/>
      <c r="E877" s="29"/>
      <c r="G877" s="29"/>
    </row>
    <row r="878" spans="1:7" ht="15">
      <c r="A878" s="28"/>
      <c r="E878" s="29"/>
      <c r="G878" s="29"/>
    </row>
    <row r="879" spans="1:7" ht="15">
      <c r="A879" s="28"/>
      <c r="E879" s="29"/>
      <c r="G879" s="29"/>
    </row>
    <row r="880" spans="1:7" ht="15">
      <c r="A880" s="28"/>
      <c r="E880" s="29"/>
      <c r="G880" s="29"/>
    </row>
    <row r="881" spans="1:7" ht="15">
      <c r="A881" s="28"/>
      <c r="E881" s="29"/>
      <c r="G881" s="29"/>
    </row>
    <row r="882" spans="1:7" ht="15">
      <c r="A882" s="28"/>
      <c r="E882" s="29"/>
      <c r="G882" s="29"/>
    </row>
    <row r="883" spans="1:7" ht="15">
      <c r="A883" s="28"/>
      <c r="E883" s="29"/>
      <c r="G883" s="29"/>
    </row>
    <row r="884" spans="1:7" ht="15">
      <c r="A884" s="28"/>
      <c r="E884" s="29"/>
      <c r="G884" s="29"/>
    </row>
    <row r="885" spans="1:7" ht="15">
      <c r="A885" s="28"/>
      <c r="E885" s="29"/>
      <c r="G885" s="29"/>
    </row>
    <row r="886" spans="1:7" ht="15">
      <c r="A886" s="28"/>
      <c r="E886" s="29"/>
      <c r="G886" s="29"/>
    </row>
    <row r="887" spans="1:7" ht="15">
      <c r="A887" s="28"/>
      <c r="E887" s="29"/>
      <c r="G887" s="29"/>
    </row>
    <row r="888" spans="1:7" ht="15">
      <c r="A888" s="28"/>
      <c r="E888" s="29"/>
      <c r="G888" s="29"/>
    </row>
    <row r="889" spans="1:7" ht="15">
      <c r="A889" s="28"/>
      <c r="E889" s="29"/>
      <c r="G889" s="29"/>
    </row>
    <row r="890" spans="1:7" ht="15">
      <c r="A890" s="28"/>
      <c r="E890" s="29"/>
      <c r="G890" s="29"/>
    </row>
    <row r="891" spans="1:7" ht="15">
      <c r="A891" s="28"/>
      <c r="E891" s="29"/>
      <c r="G891" s="29"/>
    </row>
    <row r="892" spans="1:7" ht="15">
      <c r="A892" s="28"/>
      <c r="E892" s="29"/>
      <c r="G892" s="29"/>
    </row>
    <row r="893" spans="1:7" ht="15">
      <c r="A893" s="28"/>
      <c r="E893" s="29"/>
      <c r="G893" s="29"/>
    </row>
    <row r="894" spans="1:7" ht="15">
      <c r="A894" s="28"/>
      <c r="E894" s="29"/>
      <c r="G894" s="29"/>
    </row>
    <row r="895" spans="1:7" ht="15">
      <c r="A895" s="28"/>
      <c r="E895" s="29"/>
      <c r="G895" s="29"/>
    </row>
    <row r="896" spans="1:7" ht="15">
      <c r="A896" s="28"/>
      <c r="E896" s="29"/>
      <c r="G896" s="29"/>
    </row>
    <row r="897" spans="1:7" ht="15">
      <c r="A897" s="28"/>
      <c r="E897" s="29"/>
      <c r="G897" s="29"/>
    </row>
    <row r="898" spans="1:7" ht="15">
      <c r="A898" s="28"/>
      <c r="E898" s="29"/>
      <c r="G898" s="29"/>
    </row>
    <row r="899" spans="1:7" ht="15">
      <c r="A899" s="28"/>
      <c r="E899" s="29"/>
      <c r="G899" s="29"/>
    </row>
    <row r="900" spans="1:7" ht="15">
      <c r="A900" s="28"/>
      <c r="E900" s="29"/>
      <c r="G900" s="29"/>
    </row>
    <row r="901" spans="1:7" ht="15">
      <c r="A901" s="28"/>
      <c r="E901" s="29"/>
      <c r="G901" s="29"/>
    </row>
    <row r="902" spans="1:7" ht="15">
      <c r="A902" s="28"/>
      <c r="E902" s="29"/>
      <c r="G902" s="29"/>
    </row>
    <row r="903" spans="1:7" ht="15">
      <c r="A903" s="28"/>
      <c r="E903" s="29"/>
      <c r="G903" s="29"/>
    </row>
    <row r="904" spans="1:7" ht="15">
      <c r="A904" s="28"/>
      <c r="E904" s="29"/>
      <c r="G904" s="29"/>
    </row>
    <row r="905" spans="1:7" ht="15">
      <c r="A905" s="28"/>
      <c r="E905" s="29"/>
      <c r="G905" s="29"/>
    </row>
    <row r="906" spans="1:7" ht="15">
      <c r="A906" s="28"/>
      <c r="E906" s="29"/>
      <c r="G906" s="29"/>
    </row>
    <row r="907" spans="1:7" ht="15">
      <c r="A907" s="28"/>
      <c r="E907" s="29"/>
      <c r="G907" s="29"/>
    </row>
    <row r="908" spans="1:7" ht="15">
      <c r="A908" s="28"/>
      <c r="E908" s="29"/>
      <c r="G908" s="29"/>
    </row>
    <row r="909" spans="1:7" ht="15">
      <c r="A909" s="28"/>
      <c r="E909" s="29"/>
      <c r="G909" s="29"/>
    </row>
    <row r="910" spans="1:7" ht="15">
      <c r="A910" s="28"/>
      <c r="E910" s="29"/>
      <c r="G910" s="29"/>
    </row>
    <row r="911" spans="1:7" ht="15">
      <c r="A911" s="28"/>
      <c r="E911" s="29"/>
      <c r="G911" s="29"/>
    </row>
    <row r="912" spans="1:7" ht="15">
      <c r="A912" s="28"/>
      <c r="E912" s="29"/>
      <c r="G912" s="29"/>
    </row>
    <row r="913" spans="1:7" ht="15">
      <c r="A913" s="28"/>
      <c r="E913" s="29"/>
      <c r="G913" s="29"/>
    </row>
    <row r="914" spans="1:7" ht="15">
      <c r="A914" s="28"/>
      <c r="E914" s="29"/>
      <c r="G914" s="29"/>
    </row>
    <row r="915" spans="1:7" ht="15">
      <c r="A915" s="28"/>
      <c r="E915" s="29"/>
      <c r="G915" s="29"/>
    </row>
    <row r="916" spans="1:7" ht="15">
      <c r="A916" s="28"/>
      <c r="E916" s="29"/>
      <c r="G916" s="29"/>
    </row>
    <row r="917" spans="1:7" ht="15">
      <c r="A917" s="28"/>
      <c r="E917" s="29"/>
      <c r="G917" s="29"/>
    </row>
    <row r="918" spans="1:7" ht="15">
      <c r="A918" s="28"/>
      <c r="E918" s="29"/>
      <c r="G918" s="29"/>
    </row>
    <row r="919" spans="1:7" ht="15">
      <c r="A919" s="28"/>
      <c r="E919" s="29"/>
      <c r="G919" s="29"/>
    </row>
    <row r="920" spans="1:7" ht="15">
      <c r="A920" s="28"/>
      <c r="E920" s="29"/>
      <c r="G920" s="29"/>
    </row>
    <row r="921" spans="1:7" ht="15">
      <c r="A921" s="28"/>
      <c r="E921" s="29"/>
      <c r="G921" s="29"/>
    </row>
    <row r="922" spans="1:7" ht="15">
      <c r="A922" s="28"/>
      <c r="E922" s="29"/>
      <c r="G922" s="29"/>
    </row>
    <row r="923" spans="1:7" ht="15">
      <c r="A923" s="28"/>
      <c r="E923" s="29"/>
      <c r="G923" s="29"/>
    </row>
    <row r="924" spans="1:7" ht="15">
      <c r="A924" s="28"/>
      <c r="E924" s="29"/>
      <c r="G924" s="29"/>
    </row>
    <row r="925" spans="1:7" ht="15">
      <c r="A925" s="28"/>
      <c r="E925" s="29"/>
      <c r="G925" s="29"/>
    </row>
    <row r="926" spans="1:7" ht="15">
      <c r="A926" s="28"/>
      <c r="E926" s="29"/>
      <c r="G926" s="29"/>
    </row>
    <row r="927" spans="1:7" ht="15">
      <c r="A927" s="28"/>
      <c r="E927" s="29"/>
      <c r="G927" s="29"/>
    </row>
    <row r="928" spans="1:7" ht="15">
      <c r="A928" s="28"/>
      <c r="E928" s="29"/>
      <c r="G928" s="29"/>
    </row>
    <row r="929" spans="1:7" ht="15">
      <c r="A929" s="28"/>
      <c r="E929" s="29"/>
      <c r="G929" s="29"/>
    </row>
    <row r="930" spans="1:7" ht="15">
      <c r="A930" s="28"/>
      <c r="E930" s="29"/>
      <c r="G930" s="29"/>
    </row>
    <row r="931" spans="1:7" ht="15">
      <c r="A931" s="28"/>
      <c r="E931" s="29"/>
      <c r="G931" s="29"/>
    </row>
    <row r="932" spans="1:7" ht="15">
      <c r="A932" s="28"/>
      <c r="E932" s="29"/>
      <c r="G932" s="29"/>
    </row>
    <row r="933" spans="1:7" ht="15">
      <c r="A933" s="28"/>
      <c r="E933" s="29"/>
      <c r="G933" s="29"/>
    </row>
    <row r="934" spans="1:7" ht="15">
      <c r="A934" s="28"/>
      <c r="E934" s="29"/>
      <c r="G934" s="29"/>
    </row>
    <row r="935" spans="1:7" ht="15">
      <c r="A935" s="28"/>
      <c r="E935" s="29"/>
      <c r="G935" s="29"/>
    </row>
    <row r="936" spans="1:7" ht="15">
      <c r="A936" s="28"/>
      <c r="E936" s="29"/>
      <c r="G936" s="29"/>
    </row>
    <row r="937" spans="1:7" ht="15">
      <c r="A937" s="28"/>
      <c r="E937" s="29"/>
      <c r="G937" s="29"/>
    </row>
    <row r="938" spans="1:7" ht="15">
      <c r="A938" s="28"/>
      <c r="E938" s="29"/>
      <c r="G938" s="29"/>
    </row>
    <row r="939" spans="1:7" ht="15">
      <c r="A939" s="28"/>
      <c r="E939" s="29"/>
      <c r="G939" s="29"/>
    </row>
    <row r="940" spans="1:7" ht="15">
      <c r="A940" s="28"/>
      <c r="E940" s="29"/>
      <c r="G940" s="29"/>
    </row>
    <row r="941" spans="1:7" ht="15">
      <c r="A941" s="28"/>
      <c r="E941" s="29"/>
      <c r="G941" s="29"/>
    </row>
    <row r="942" spans="1:7" ht="15">
      <c r="A942" s="28"/>
      <c r="E942" s="29"/>
      <c r="G942" s="29"/>
    </row>
    <row r="943" spans="1:7" ht="15">
      <c r="A943" s="28"/>
      <c r="E943" s="29"/>
      <c r="G943" s="29"/>
    </row>
    <row r="944" spans="1:7" ht="15">
      <c r="A944" s="28"/>
      <c r="G944" s="29"/>
    </row>
    <row r="945" spans="1:7" ht="15">
      <c r="A945" s="28"/>
      <c r="G945" s="29"/>
    </row>
    <row r="946" spans="1:7" ht="15">
      <c r="A946" s="28"/>
      <c r="G946" s="29"/>
    </row>
    <row r="947" spans="1:7" ht="15">
      <c r="A947" s="28"/>
      <c r="G947" s="29"/>
    </row>
    <row r="948" spans="1:7" ht="15">
      <c r="A948" s="28"/>
      <c r="G948" s="29"/>
    </row>
    <row r="949" spans="1:7" ht="15">
      <c r="A949" s="28"/>
      <c r="G949" s="29"/>
    </row>
    <row r="950" spans="1:7" ht="15">
      <c r="A950" s="28"/>
      <c r="G950" s="29"/>
    </row>
    <row r="951" spans="1:7" ht="15">
      <c r="A951" s="28"/>
      <c r="G951" s="29"/>
    </row>
    <row r="952" spans="1:7" ht="15">
      <c r="A952" s="28"/>
      <c r="G952" s="29"/>
    </row>
    <row r="953" spans="1:7" ht="15">
      <c r="A953" s="28"/>
      <c r="G953" s="29"/>
    </row>
    <row r="954" spans="1:7" ht="15">
      <c r="A954" s="28"/>
      <c r="G954" s="29"/>
    </row>
    <row r="955" spans="1:7" ht="15">
      <c r="A955" s="28"/>
      <c r="G955" s="29"/>
    </row>
    <row r="956" spans="1:7" ht="15">
      <c r="A956" s="28"/>
      <c r="G956" s="29"/>
    </row>
    <row r="957" spans="1:7" ht="15">
      <c r="A957" s="28"/>
      <c r="G957" s="29"/>
    </row>
    <row r="958" spans="1:7" ht="15">
      <c r="A958" s="28"/>
      <c r="G958" s="29"/>
    </row>
    <row r="959" spans="1:7" ht="15">
      <c r="A959" s="28"/>
      <c r="G959" s="29"/>
    </row>
    <row r="960" spans="1:7" ht="15">
      <c r="A960" s="28"/>
      <c r="G960" s="29"/>
    </row>
    <row r="961" spans="1:7" ht="15">
      <c r="A961" s="28"/>
      <c r="G961" s="29"/>
    </row>
    <row r="962" spans="1:7" ht="15">
      <c r="A962" s="28"/>
      <c r="G962" s="29"/>
    </row>
    <row r="963" spans="1:7" ht="15">
      <c r="A963" s="28"/>
      <c r="G963" s="29"/>
    </row>
    <row r="964" spans="1:7" ht="15">
      <c r="A964" s="28"/>
      <c r="G964" s="29"/>
    </row>
    <row r="965" spans="1:7" ht="15">
      <c r="A965" s="28"/>
      <c r="G965" s="29"/>
    </row>
    <row r="966" spans="1:7" ht="15">
      <c r="A966" s="28"/>
      <c r="G966" s="29"/>
    </row>
    <row r="967" spans="1:7" ht="15">
      <c r="A967" s="28"/>
      <c r="G967" s="29"/>
    </row>
    <row r="968" spans="1:7" ht="15">
      <c r="A968" s="28"/>
      <c r="G968" s="29"/>
    </row>
    <row r="969" spans="1:7" ht="15">
      <c r="A969" s="28"/>
      <c r="G969" s="29"/>
    </row>
    <row r="970" spans="1:7" ht="15">
      <c r="A970" s="28"/>
      <c r="G970" s="29"/>
    </row>
    <row r="971" spans="1:7" ht="15">
      <c r="A971" s="28"/>
      <c r="G971" s="29"/>
    </row>
    <row r="972" spans="1:7" ht="15">
      <c r="A972" s="28"/>
      <c r="G972" s="29"/>
    </row>
    <row r="973" spans="1:7" ht="15">
      <c r="A973" s="28"/>
      <c r="G973" s="29"/>
    </row>
    <row r="974" spans="1:7" ht="15">
      <c r="A974" s="28"/>
      <c r="G974" s="29"/>
    </row>
    <row r="975" spans="1:7" ht="15">
      <c r="A975" s="28"/>
      <c r="G975" s="29"/>
    </row>
    <row r="976" spans="1:7" ht="15">
      <c r="A976" s="28"/>
      <c r="G976" s="29"/>
    </row>
    <row r="977" spans="1:7" ht="15">
      <c r="A977" s="28"/>
      <c r="G977" s="29"/>
    </row>
    <row r="978" spans="1:7" ht="15">
      <c r="A978" s="28"/>
      <c r="G978" s="29"/>
    </row>
    <row r="979" spans="1:7" ht="15">
      <c r="A979" s="28"/>
      <c r="G979" s="29"/>
    </row>
    <row r="980" spans="1:7" ht="15">
      <c r="A980" s="28"/>
      <c r="G980" s="29"/>
    </row>
    <row r="981" spans="1:7" ht="15">
      <c r="A981" s="28"/>
      <c r="G981" s="29"/>
    </row>
    <row r="982" spans="1:7" ht="15">
      <c r="A982" s="28"/>
      <c r="G982" s="29"/>
    </row>
    <row r="983" spans="1:7" ht="15">
      <c r="A983" s="28"/>
      <c r="G983" s="29"/>
    </row>
    <row r="984" spans="1:7" ht="15">
      <c r="A984" s="28"/>
      <c r="G984" s="29"/>
    </row>
    <row r="985" spans="1:7" ht="15">
      <c r="A985" s="28"/>
      <c r="G985" s="29"/>
    </row>
    <row r="986" spans="1:7" ht="15">
      <c r="A986" s="28"/>
      <c r="G986" s="29"/>
    </row>
    <row r="987" spans="1:7" ht="15">
      <c r="A987" s="28"/>
      <c r="G987" s="29"/>
    </row>
    <row r="988" spans="1:7" ht="15">
      <c r="A988" s="28"/>
      <c r="G988" s="29"/>
    </row>
    <row r="989" spans="1:7" ht="15">
      <c r="A989" s="28"/>
      <c r="G989" s="29"/>
    </row>
    <row r="990" spans="1:7" ht="15">
      <c r="A990" s="28"/>
      <c r="G990" s="29"/>
    </row>
    <row r="991" spans="1:7" ht="15">
      <c r="A991" s="28"/>
      <c r="G991" s="29"/>
    </row>
    <row r="992" spans="1:7" ht="15">
      <c r="A992" s="28"/>
      <c r="G992" s="29"/>
    </row>
    <row r="993" spans="1:7" ht="15">
      <c r="A993" s="28"/>
      <c r="G993" s="29"/>
    </row>
    <row r="994" spans="1:7" ht="15">
      <c r="A994" s="28"/>
      <c r="G994" s="29"/>
    </row>
    <row r="995" spans="1:7" ht="15">
      <c r="A995" s="28"/>
      <c r="G995" s="29"/>
    </row>
    <row r="996" spans="1:7" ht="15">
      <c r="A996" s="28"/>
      <c r="G996" s="29"/>
    </row>
    <row r="997" spans="1:7" ht="15">
      <c r="A997" s="28"/>
      <c r="G997" s="29"/>
    </row>
    <row r="998" spans="1:7" ht="15">
      <c r="A998" s="28"/>
      <c r="G998" s="29"/>
    </row>
    <row r="999" spans="1:7" ht="15">
      <c r="A999" s="28"/>
      <c r="G999" s="29"/>
    </row>
    <row r="1000" spans="1:7" ht="15">
      <c r="A1000" s="28"/>
      <c r="G1000" s="29"/>
    </row>
    <row r="1001" spans="1:7" ht="15">
      <c r="A1001" s="28"/>
      <c r="G1001" s="29"/>
    </row>
    <row r="1002" spans="1:7" ht="15">
      <c r="A1002" s="28"/>
      <c r="G1002" s="29"/>
    </row>
    <row r="1003" spans="1:7" ht="15">
      <c r="A1003" s="28"/>
      <c r="G1003" s="29"/>
    </row>
    <row r="1004" spans="1:7" ht="15">
      <c r="A1004" s="28"/>
      <c r="G1004" s="29"/>
    </row>
    <row r="1005" spans="1:7" ht="15">
      <c r="A1005" s="28"/>
      <c r="G1005" s="29"/>
    </row>
    <row r="1006" spans="1:7" ht="15">
      <c r="A1006" s="28"/>
      <c r="G1006" s="29"/>
    </row>
    <row r="1007" spans="1:7" ht="15">
      <c r="A1007" s="28"/>
      <c r="G1007" s="29"/>
    </row>
    <row r="1008" spans="1:7" ht="15">
      <c r="A1008" s="28"/>
      <c r="G1008" s="29"/>
    </row>
    <row r="1009" spans="1:7" ht="15">
      <c r="A1009" s="28"/>
      <c r="G1009" s="29"/>
    </row>
    <row r="1010" spans="1:7" ht="15">
      <c r="A1010" s="28"/>
      <c r="G1010" s="29"/>
    </row>
    <row r="1011" spans="1:7" ht="15">
      <c r="A1011" s="28"/>
      <c r="G1011" s="29"/>
    </row>
    <row r="1012" spans="1:7" ht="15">
      <c r="A1012" s="28"/>
      <c r="G1012" s="29"/>
    </row>
    <row r="1013" spans="1:7" ht="15">
      <c r="A1013" s="28"/>
      <c r="G1013" s="29"/>
    </row>
    <row r="1014" spans="1:7" ht="15">
      <c r="A1014" s="28"/>
      <c r="G1014" s="29"/>
    </row>
    <row r="1015" spans="1:7" ht="15">
      <c r="A1015" s="28"/>
      <c r="G1015" s="29"/>
    </row>
    <row r="1016" spans="1:7" ht="15">
      <c r="A1016" s="28"/>
      <c r="G1016" s="29"/>
    </row>
    <row r="1017" spans="1:7" ht="15">
      <c r="A1017" s="28"/>
      <c r="G1017" s="29"/>
    </row>
    <row r="1018" spans="1:7" ht="15">
      <c r="A1018" s="28"/>
      <c r="G1018" s="29"/>
    </row>
    <row r="1019" spans="1:7" ht="15">
      <c r="A1019" s="28"/>
      <c r="G1019" s="29"/>
    </row>
    <row r="1020" spans="1:7" ht="15">
      <c r="A1020" s="28"/>
      <c r="G1020" s="29"/>
    </row>
    <row r="1021" spans="1:7" ht="15">
      <c r="A1021" s="28"/>
      <c r="G1021" s="29"/>
    </row>
    <row r="1022" spans="1:7" ht="15">
      <c r="A1022" s="28"/>
      <c r="G1022" s="29"/>
    </row>
    <row r="1023" spans="1:7" ht="15">
      <c r="A1023" s="28"/>
      <c r="G1023" s="29"/>
    </row>
    <row r="1024" spans="1:7" ht="15">
      <c r="A1024" s="28"/>
      <c r="G1024" s="29"/>
    </row>
    <row r="1025" spans="1:7" ht="15">
      <c r="A1025" s="28"/>
      <c r="G1025" s="29"/>
    </row>
    <row r="1026" spans="1:7" ht="15">
      <c r="A1026" s="28"/>
      <c r="G1026" s="29"/>
    </row>
    <row r="1027" spans="1:7" ht="15">
      <c r="A1027" s="28"/>
      <c r="G1027" s="29"/>
    </row>
    <row r="1028" spans="1:7" ht="15">
      <c r="A1028" s="28"/>
      <c r="G1028" s="29"/>
    </row>
    <row r="1029" spans="1:7" ht="15">
      <c r="A1029" s="28"/>
      <c r="G1029" s="29"/>
    </row>
    <row r="1030" spans="1:7" ht="15">
      <c r="A1030" s="28"/>
      <c r="G1030" s="29"/>
    </row>
    <row r="1031" spans="1:7" ht="15">
      <c r="A1031" s="28"/>
      <c r="G1031" s="29"/>
    </row>
    <row r="1032" spans="1:7" ht="15">
      <c r="A1032" s="28"/>
      <c r="G1032" s="29"/>
    </row>
    <row r="1033" spans="1:7" ht="15">
      <c r="A1033" s="28"/>
      <c r="G1033" s="29"/>
    </row>
    <row r="1034" spans="1:7" ht="15">
      <c r="A1034" s="28"/>
      <c r="G1034" s="29"/>
    </row>
    <row r="1035" spans="1:7" ht="15">
      <c r="A1035" s="28"/>
      <c r="G1035" s="29"/>
    </row>
    <row r="1036" spans="1:7" ht="15">
      <c r="A1036" s="28"/>
      <c r="G1036" s="29"/>
    </row>
    <row r="1037" spans="1:7" ht="15">
      <c r="A1037" s="28"/>
      <c r="G1037" s="29"/>
    </row>
    <row r="1038" spans="1:7" ht="15">
      <c r="A1038" s="28"/>
      <c r="G1038" s="29"/>
    </row>
    <row r="1039" spans="1:7" ht="15">
      <c r="A1039" s="28"/>
      <c r="G1039" s="29"/>
    </row>
    <row r="1040" spans="1:7" ht="15">
      <c r="A1040" s="28"/>
      <c r="G1040" s="29"/>
    </row>
    <row r="1041" spans="1:7" ht="15">
      <c r="A1041" s="28"/>
      <c r="G1041" s="29"/>
    </row>
    <row r="1042" spans="1:7" ht="15">
      <c r="A1042" s="28"/>
      <c r="G1042" s="29"/>
    </row>
    <row r="1043" spans="1:7" ht="15">
      <c r="A1043" s="28"/>
      <c r="G1043" s="29"/>
    </row>
    <row r="1044" spans="1:7" ht="15">
      <c r="A1044" s="28"/>
      <c r="G1044" s="29"/>
    </row>
    <row r="1045" spans="1:7" ht="15">
      <c r="A1045" s="28"/>
      <c r="G1045" s="29"/>
    </row>
    <row r="1046" spans="1:7" ht="15">
      <c r="A1046" s="28"/>
      <c r="G1046" s="29"/>
    </row>
    <row r="1047" spans="1:7" ht="15">
      <c r="A1047" s="28"/>
      <c r="G1047" s="29"/>
    </row>
    <row r="1048" spans="1:7" ht="15">
      <c r="A1048" s="28"/>
      <c r="G1048" s="29"/>
    </row>
    <row r="1049" spans="1:7" ht="15">
      <c r="A1049" s="28"/>
      <c r="G1049" s="29"/>
    </row>
    <row r="1050" spans="1:7" ht="15">
      <c r="A1050" s="28"/>
      <c r="G1050" s="29"/>
    </row>
    <row r="1051" spans="1:7" ht="15">
      <c r="A1051" s="28"/>
      <c r="G1051" s="29"/>
    </row>
    <row r="1052" spans="1:7" ht="15">
      <c r="A1052" s="28"/>
      <c r="G1052" s="29"/>
    </row>
    <row r="1053" spans="1:7" ht="15">
      <c r="A1053" s="28"/>
      <c r="G1053" s="29"/>
    </row>
    <row r="1054" spans="1:7" ht="15">
      <c r="A1054" s="28"/>
      <c r="G1054" s="29"/>
    </row>
    <row r="1055" spans="1:7" ht="15">
      <c r="A1055" s="28"/>
      <c r="G1055" s="29"/>
    </row>
    <row r="1056" spans="1:7" ht="15">
      <c r="A1056" s="28"/>
      <c r="G1056" s="29"/>
    </row>
    <row r="1057" spans="1:7" ht="15">
      <c r="A1057" s="28"/>
      <c r="G1057" s="29"/>
    </row>
    <row r="1058" spans="1:7" ht="15">
      <c r="A1058" s="28"/>
      <c r="G1058" s="29"/>
    </row>
    <row r="1059" spans="1:7" ht="15">
      <c r="A1059" s="28"/>
      <c r="G1059" s="29"/>
    </row>
    <row r="1060" spans="1:7" ht="15">
      <c r="A1060" s="28"/>
      <c r="G1060" s="29"/>
    </row>
    <row r="1061" spans="1:7" ht="15">
      <c r="A1061" s="28"/>
      <c r="G1061" s="29"/>
    </row>
    <row r="1062" spans="1:7" ht="15">
      <c r="A1062" s="28"/>
      <c r="G1062" s="29"/>
    </row>
    <row r="1063" spans="1:7" ht="15">
      <c r="A1063" s="28"/>
      <c r="G1063" s="29"/>
    </row>
    <row r="1064" spans="1:7" ht="15">
      <c r="A1064" s="28"/>
      <c r="G1064" s="29"/>
    </row>
    <row r="1065" spans="1:7" ht="15">
      <c r="A1065" s="28"/>
      <c r="G1065" s="29"/>
    </row>
    <row r="1066" spans="1:7" ht="15">
      <c r="A1066" s="28"/>
      <c r="G1066" s="29"/>
    </row>
    <row r="1067" spans="1:7" ht="15">
      <c r="A1067" s="28"/>
      <c r="G1067" s="29"/>
    </row>
    <row r="1068" spans="1:7" ht="15">
      <c r="A1068" s="28"/>
      <c r="G1068" s="29"/>
    </row>
    <row r="1069" spans="1:7" ht="15">
      <c r="A1069" s="28"/>
      <c r="G1069" s="29"/>
    </row>
    <row r="1070" spans="1:7" ht="15">
      <c r="A1070" s="28"/>
      <c r="G1070" s="29"/>
    </row>
    <row r="1071" spans="1:7" ht="15">
      <c r="A1071" s="28"/>
      <c r="G1071" s="29"/>
    </row>
    <row r="1072" spans="1:7" ht="15">
      <c r="A1072" s="28"/>
      <c r="G1072" s="29"/>
    </row>
    <row r="1073" spans="1:7" ht="15">
      <c r="A1073" s="28"/>
      <c r="G1073" s="29"/>
    </row>
    <row r="1074" spans="1:7" ht="15">
      <c r="A1074" s="28"/>
      <c r="G1074" s="29"/>
    </row>
    <row r="1075" spans="1:7" ht="15">
      <c r="A1075" s="28"/>
      <c r="G1075" s="29"/>
    </row>
    <row r="1076" spans="1:7" ht="15">
      <c r="A1076" s="28"/>
      <c r="G1076" s="29"/>
    </row>
    <row r="1077" spans="1:7" ht="15">
      <c r="A1077" s="28"/>
      <c r="G1077" s="29"/>
    </row>
    <row r="1078" spans="1:7" ht="15">
      <c r="A1078" s="28"/>
      <c r="G1078" s="29"/>
    </row>
    <row r="1079" spans="1:7" ht="15">
      <c r="A1079" s="28"/>
      <c r="G1079" s="29"/>
    </row>
    <row r="1080" spans="1:7" ht="15">
      <c r="A1080" s="28"/>
      <c r="G1080" s="29"/>
    </row>
    <row r="1081" spans="1:7" ht="15">
      <c r="A1081" s="28"/>
      <c r="G1081" s="29"/>
    </row>
    <row r="1082" spans="1:7" ht="15">
      <c r="A1082" s="28"/>
      <c r="G1082" s="29"/>
    </row>
    <row r="1083" spans="1:7" ht="15">
      <c r="A1083" s="28"/>
      <c r="G1083" s="29"/>
    </row>
    <row r="1084" spans="1:7" ht="15">
      <c r="A1084" s="28"/>
      <c r="G1084" s="29"/>
    </row>
    <row r="1085" spans="1:7" ht="15">
      <c r="A1085" s="28"/>
      <c r="G1085" s="29"/>
    </row>
    <row r="1086" spans="1:7" ht="15">
      <c r="A1086" s="28"/>
      <c r="G1086" s="29"/>
    </row>
    <row r="1087" spans="1:7" ht="15">
      <c r="A1087" s="28"/>
      <c r="G1087" s="29"/>
    </row>
    <row r="1088" spans="1:7" ht="15">
      <c r="A1088" s="28"/>
      <c r="G1088" s="29"/>
    </row>
    <row r="1089" spans="1:7" ht="15">
      <c r="A1089" s="28"/>
      <c r="G1089" s="29"/>
    </row>
    <row r="1090" spans="1:7" ht="15">
      <c r="A1090" s="28"/>
      <c r="G1090" s="29"/>
    </row>
    <row r="1091" spans="1:7" ht="15">
      <c r="A1091" s="28"/>
      <c r="G1091" s="29"/>
    </row>
    <row r="1092" spans="1:7" ht="15">
      <c r="A1092" s="28"/>
      <c r="G1092" s="29"/>
    </row>
    <row r="1093" spans="1:7" ht="15">
      <c r="A1093" s="28"/>
      <c r="G1093" s="29"/>
    </row>
    <row r="1094" spans="1:7" ht="15">
      <c r="A1094" s="28"/>
      <c r="G1094" s="29"/>
    </row>
    <row r="1095" spans="1:7" ht="15">
      <c r="A1095" s="28"/>
      <c r="G1095" s="29"/>
    </row>
    <row r="1096" spans="1:7" ht="15">
      <c r="A1096" s="28"/>
      <c r="G1096" s="29"/>
    </row>
    <row r="1097" spans="1:7" ht="15">
      <c r="A1097" s="28"/>
      <c r="G1097" s="29"/>
    </row>
    <row r="1098" spans="1:7" ht="15">
      <c r="A1098" s="28"/>
      <c r="G1098" s="29"/>
    </row>
    <row r="1099" spans="1:7" ht="15">
      <c r="A1099" s="28"/>
      <c r="G1099" s="29"/>
    </row>
    <row r="1100" spans="1:7" ht="15">
      <c r="A1100" s="28"/>
      <c r="G1100" s="29"/>
    </row>
    <row r="1101" spans="1:7" ht="15">
      <c r="A1101" s="28"/>
      <c r="G1101" s="29"/>
    </row>
    <row r="1102" spans="1:7" ht="15">
      <c r="A1102" s="28"/>
      <c r="G1102" s="29"/>
    </row>
    <row r="1103" spans="1:7" ht="15">
      <c r="A1103" s="28"/>
      <c r="G1103" s="29"/>
    </row>
    <row r="1104" spans="1:7" ht="15">
      <c r="A1104" s="28"/>
      <c r="G1104" s="29"/>
    </row>
    <row r="1105" spans="1:7" ht="15">
      <c r="A1105" s="28"/>
      <c r="G1105" s="29"/>
    </row>
    <row r="1106" spans="1:7" ht="15">
      <c r="A1106" s="28"/>
      <c r="G1106" s="29"/>
    </row>
    <row r="1107" spans="1:7" ht="15">
      <c r="A1107" s="28"/>
      <c r="G1107" s="29"/>
    </row>
    <row r="1108" spans="1:7" ht="15">
      <c r="A1108" s="28"/>
      <c r="G1108" s="29"/>
    </row>
    <row r="1109" spans="1:7" ht="15">
      <c r="A1109" s="28"/>
      <c r="G1109" s="29"/>
    </row>
    <row r="1110" spans="1:7" ht="15">
      <c r="A1110" s="28"/>
      <c r="G1110" s="29"/>
    </row>
    <row r="1111" spans="1:7" ht="15">
      <c r="A1111" s="28"/>
      <c r="G1111" s="29"/>
    </row>
    <row r="1112" spans="1:7" ht="15">
      <c r="A1112" s="28"/>
      <c r="G1112" s="29"/>
    </row>
    <row r="1113" spans="1:7" ht="15">
      <c r="A1113" s="28"/>
      <c r="G1113" s="29"/>
    </row>
    <row r="1114" spans="1:7" ht="15">
      <c r="A1114" s="28"/>
      <c r="G1114" s="29"/>
    </row>
    <row r="1115" spans="1:7" ht="15">
      <c r="A1115" s="28"/>
      <c r="G1115" s="29"/>
    </row>
    <row r="1116" spans="1:7" ht="15">
      <c r="A1116" s="28"/>
      <c r="G1116" s="29"/>
    </row>
    <row r="1117" spans="1:7" ht="15">
      <c r="A1117" s="28"/>
      <c r="G1117" s="29"/>
    </row>
    <row r="1118" spans="1:7" ht="15">
      <c r="A1118" s="28"/>
      <c r="G1118" s="29"/>
    </row>
    <row r="1119" spans="1:7" ht="15">
      <c r="A1119" s="28"/>
      <c r="G1119" s="29"/>
    </row>
    <row r="1120" spans="1:7" ht="15">
      <c r="A1120" s="28"/>
      <c r="G1120" s="29"/>
    </row>
    <row r="1121" spans="1:7" ht="15">
      <c r="A1121" s="28"/>
      <c r="G1121" s="29"/>
    </row>
    <row r="1122" spans="1:7" ht="15">
      <c r="A1122" s="28"/>
      <c r="G1122" s="29"/>
    </row>
    <row r="1123" spans="1:7" ht="15">
      <c r="A1123" s="28"/>
      <c r="G1123" s="29"/>
    </row>
    <row r="1124" spans="1:7" ht="15">
      <c r="A1124" s="28"/>
      <c r="G1124" s="29"/>
    </row>
    <row r="1125" spans="1:7" ht="15">
      <c r="A1125" s="28"/>
      <c r="G1125" s="29"/>
    </row>
    <row r="1126" spans="1:7" ht="15">
      <c r="A1126" s="28"/>
      <c r="G1126" s="29"/>
    </row>
    <row r="1127" spans="1:7" ht="15">
      <c r="A1127" s="28"/>
      <c r="G1127" s="29"/>
    </row>
    <row r="1128" spans="1:7" ht="15">
      <c r="A1128" s="28"/>
      <c r="G1128" s="29"/>
    </row>
    <row r="1129" spans="1:7" ht="15">
      <c r="A1129" s="28"/>
      <c r="G1129" s="29"/>
    </row>
    <row r="1130" spans="1:7" ht="15">
      <c r="A1130" s="28"/>
      <c r="G1130" s="29"/>
    </row>
    <row r="1131" spans="1:7" ht="15">
      <c r="A1131" s="28"/>
      <c r="G1131" s="29"/>
    </row>
    <row r="1132" spans="1:7" ht="15">
      <c r="A1132" s="28"/>
      <c r="G1132" s="29"/>
    </row>
    <row r="1133" spans="1:7" ht="15">
      <c r="A1133" s="28"/>
      <c r="G1133" s="29"/>
    </row>
    <row r="1134" spans="1:7" ht="15">
      <c r="A1134" s="28"/>
      <c r="G1134" s="29"/>
    </row>
    <row r="1135" spans="1:7" ht="15">
      <c r="A1135" s="28"/>
      <c r="G1135" s="29"/>
    </row>
    <row r="1136" spans="1:7" ht="15">
      <c r="A1136" s="28"/>
      <c r="G1136" s="29"/>
    </row>
    <row r="1137" spans="1:7" ht="15">
      <c r="A1137" s="28"/>
      <c r="G1137" s="29"/>
    </row>
    <row r="1138" spans="1:7" ht="15">
      <c r="A1138" s="28"/>
      <c r="G1138" s="29"/>
    </row>
    <row r="1139" spans="1:7" ht="15">
      <c r="A1139" s="28"/>
      <c r="G1139" s="29"/>
    </row>
    <row r="1140" spans="1:7" ht="15">
      <c r="A1140" s="28"/>
      <c r="G1140" s="29"/>
    </row>
    <row r="1141" spans="1:7" ht="15">
      <c r="A1141" s="28"/>
      <c r="G1141" s="29"/>
    </row>
    <row r="1142" spans="1:7" ht="15">
      <c r="A1142" s="28"/>
      <c r="G1142" s="29"/>
    </row>
    <row r="1143" spans="1:7" ht="15">
      <c r="A1143" s="28"/>
      <c r="G1143" s="29"/>
    </row>
    <row r="1144" spans="1:7" ht="15">
      <c r="A1144" s="28"/>
      <c r="G1144" s="29"/>
    </row>
    <row r="1145" spans="1:7" ht="15">
      <c r="A1145" s="28"/>
      <c r="G1145" s="29"/>
    </row>
    <row r="1146" spans="1:7" ht="15">
      <c r="A1146" s="28"/>
      <c r="G1146" s="29"/>
    </row>
    <row r="1147" spans="1:7" ht="15">
      <c r="A1147" s="28"/>
      <c r="G1147" s="29"/>
    </row>
    <row r="1148" spans="1:7" ht="15">
      <c r="A1148" s="28"/>
      <c r="G1148" s="29"/>
    </row>
    <row r="1149" spans="1:7" ht="15">
      <c r="A1149" s="28"/>
      <c r="G1149" s="29"/>
    </row>
    <row r="1150" spans="1:7" ht="15">
      <c r="A1150" s="28"/>
      <c r="G1150" s="29"/>
    </row>
    <row r="1151" spans="1:7" ht="15">
      <c r="A1151" s="28"/>
      <c r="G1151" s="29"/>
    </row>
    <row r="1152" spans="1:7" ht="15">
      <c r="A1152" s="28"/>
      <c r="G1152" s="29"/>
    </row>
    <row r="1153" spans="1:7" ht="15">
      <c r="A1153" s="28"/>
      <c r="G1153" s="29"/>
    </row>
    <row r="1154" spans="1:7" ht="15">
      <c r="A1154" s="28"/>
      <c r="G1154" s="29"/>
    </row>
    <row r="1155" spans="1:7" ht="15">
      <c r="A1155" s="28"/>
      <c r="G1155" s="29"/>
    </row>
    <row r="1156" spans="1:7" ht="15">
      <c r="A1156" s="28"/>
      <c r="G1156" s="29"/>
    </row>
    <row r="1157" spans="1:7" ht="15">
      <c r="A1157" s="28"/>
      <c r="G1157" s="29"/>
    </row>
    <row r="1158" spans="1:7" ht="15">
      <c r="A1158" s="28"/>
      <c r="G1158" s="29"/>
    </row>
    <row r="1159" spans="1:7" ht="15">
      <c r="A1159" s="28"/>
      <c r="G1159" s="29"/>
    </row>
    <row r="1160" spans="1:7" ht="15">
      <c r="A1160" s="28"/>
      <c r="G1160" s="29"/>
    </row>
    <row r="1161" spans="1:7" ht="15">
      <c r="A1161" s="28"/>
      <c r="G1161" s="29"/>
    </row>
    <row r="1162" spans="1:7" ht="15">
      <c r="A1162" s="28"/>
      <c r="G1162" s="29"/>
    </row>
    <row r="1163" spans="1:7" ht="15">
      <c r="A1163" s="28"/>
      <c r="G1163" s="29"/>
    </row>
    <row r="1164" spans="1:7" ht="15">
      <c r="A1164" s="28"/>
      <c r="G1164" s="29"/>
    </row>
    <row r="1165" spans="1:7" ht="15">
      <c r="A1165" s="28"/>
      <c r="G1165" s="29"/>
    </row>
    <row r="1166" spans="1:7" ht="15">
      <c r="A1166" s="28"/>
      <c r="G1166" s="29"/>
    </row>
    <row r="1167" spans="1:7" ht="15">
      <c r="A1167" s="28"/>
      <c r="G1167" s="29"/>
    </row>
    <row r="1168" spans="1:7" ht="15">
      <c r="A1168" s="28"/>
      <c r="G1168" s="29"/>
    </row>
    <row r="1169" spans="1:7" ht="15">
      <c r="A1169" s="28"/>
      <c r="G1169" s="29"/>
    </row>
    <row r="1170" spans="1:7" ht="15">
      <c r="A1170" s="28"/>
      <c r="G1170" s="29"/>
    </row>
    <row r="1171" spans="1:7" ht="15">
      <c r="A1171" s="28"/>
      <c r="G1171" s="29"/>
    </row>
    <row r="1172" spans="1:7" ht="15">
      <c r="A1172" s="28"/>
      <c r="G1172" s="29"/>
    </row>
    <row r="1173" spans="1:7" ht="15">
      <c r="A1173" s="28"/>
      <c r="G1173" s="29"/>
    </row>
    <row r="1174" spans="1:7" ht="15">
      <c r="A1174" s="28"/>
      <c r="G1174" s="29"/>
    </row>
    <row r="1175" spans="1:7" ht="15">
      <c r="A1175" s="28"/>
      <c r="G1175" s="29"/>
    </row>
    <row r="1176" spans="1:7" ht="15">
      <c r="A1176" s="28"/>
      <c r="G1176" s="29"/>
    </row>
    <row r="1177" spans="1:7" ht="15">
      <c r="A1177" s="28"/>
      <c r="G1177" s="29"/>
    </row>
    <row r="1178" spans="1:7" ht="15">
      <c r="A1178" s="28"/>
      <c r="G1178" s="29"/>
    </row>
    <row r="1179" spans="1:7" ht="15">
      <c r="A1179" s="28"/>
      <c r="G1179" s="29"/>
    </row>
    <row r="1180" spans="1:7" ht="15">
      <c r="A1180" s="28"/>
      <c r="G1180" s="29"/>
    </row>
    <row r="1181" spans="1:7" ht="15">
      <c r="A1181" s="28"/>
      <c r="G1181" s="29"/>
    </row>
    <row r="1182" spans="1:7" ht="15">
      <c r="A1182" s="28"/>
      <c r="G1182" s="29"/>
    </row>
    <row r="1183" spans="1:7" ht="15">
      <c r="A1183" s="28"/>
      <c r="G1183" s="29"/>
    </row>
    <row r="1184" spans="1:7" ht="15">
      <c r="A1184" s="28"/>
      <c r="G1184" s="29"/>
    </row>
    <row r="1185" spans="1:7" ht="15">
      <c r="A1185" s="28"/>
      <c r="G1185" s="29"/>
    </row>
    <row r="1186" spans="1:7" ht="15">
      <c r="A1186" s="28"/>
      <c r="G1186" s="29"/>
    </row>
    <row r="1187" spans="1:7" ht="15">
      <c r="A1187" s="28"/>
      <c r="G1187" s="29"/>
    </row>
    <row r="1188" spans="1:7" ht="15">
      <c r="A1188" s="28"/>
      <c r="G1188" s="29"/>
    </row>
    <row r="1189" spans="1:7" ht="15">
      <c r="A1189" s="28"/>
      <c r="G1189" s="29"/>
    </row>
    <row r="1190" spans="1:7" ht="15">
      <c r="A1190" s="28"/>
      <c r="G1190" s="29"/>
    </row>
    <row r="1191" spans="1:7" ht="15">
      <c r="A1191" s="28"/>
      <c r="G1191" s="29"/>
    </row>
    <row r="1192" spans="1:7" ht="15">
      <c r="A1192" s="28"/>
      <c r="G1192" s="29"/>
    </row>
    <row r="1193" spans="1:7" ht="15">
      <c r="A1193" s="28"/>
      <c r="G1193" s="29"/>
    </row>
    <row r="1194" spans="1:7" ht="15">
      <c r="A1194" s="28"/>
      <c r="G1194" s="29"/>
    </row>
    <row r="1195" spans="1:7" ht="15">
      <c r="A1195" s="28"/>
      <c r="G1195" s="29"/>
    </row>
    <row r="1196" spans="1:7" ht="15">
      <c r="A1196" s="28"/>
      <c r="G1196" s="29"/>
    </row>
    <row r="1197" spans="1:7" ht="15">
      <c r="A1197" s="28"/>
      <c r="G1197" s="29"/>
    </row>
    <row r="1198" spans="1:7" ht="15">
      <c r="A1198" s="28"/>
      <c r="G1198" s="29"/>
    </row>
    <row r="1199" spans="1:7" ht="15">
      <c r="A1199" s="28"/>
      <c r="G1199" s="29"/>
    </row>
    <row r="1200" spans="1:7" ht="15">
      <c r="A1200" s="28"/>
      <c r="G1200" s="29"/>
    </row>
    <row r="1201" spans="1:7" ht="15">
      <c r="A1201" s="28"/>
      <c r="G1201" s="29"/>
    </row>
    <row r="1202" spans="1:7" ht="15">
      <c r="A1202" s="28"/>
      <c r="G1202" s="29"/>
    </row>
    <row r="1203" spans="1:7" ht="15">
      <c r="A1203" s="28"/>
      <c r="G1203" s="29"/>
    </row>
    <row r="1204" spans="1:7" ht="15">
      <c r="A1204" s="28"/>
      <c r="G1204" s="29"/>
    </row>
    <row r="1205" spans="1:7" ht="15">
      <c r="A1205" s="28"/>
      <c r="G1205" s="29"/>
    </row>
    <row r="1206" spans="1:7" ht="15">
      <c r="A1206" s="28"/>
      <c r="G1206" s="29"/>
    </row>
    <row r="1207" spans="1:7" ht="15">
      <c r="A1207" s="28"/>
      <c r="G1207" s="29"/>
    </row>
    <row r="1208" spans="1:7" ht="15">
      <c r="A1208" s="28"/>
      <c r="G1208" s="29"/>
    </row>
    <row r="1209" spans="1:7" ht="15">
      <c r="A1209" s="28"/>
      <c r="G1209" s="29"/>
    </row>
    <row r="1210" spans="1:7" ht="15">
      <c r="A1210" s="28"/>
      <c r="G1210" s="29"/>
    </row>
    <row r="1211" spans="1:7" ht="15">
      <c r="A1211" s="28"/>
      <c r="G1211" s="29"/>
    </row>
    <row r="1212" spans="1:7" ht="15">
      <c r="A1212" s="28"/>
      <c r="G1212" s="29"/>
    </row>
    <row r="1213" spans="1:7" ht="15">
      <c r="A1213" s="28"/>
      <c r="G1213" s="29"/>
    </row>
    <row r="1214" spans="1:7" ht="15">
      <c r="A1214" s="28"/>
      <c r="G1214" s="29"/>
    </row>
    <row r="1215" spans="1:7" ht="15">
      <c r="A1215" s="28"/>
      <c r="G1215" s="29"/>
    </row>
    <row r="1216" spans="1:7" ht="15">
      <c r="A1216" s="28"/>
      <c r="G1216" s="29"/>
    </row>
    <row r="1217" spans="1:7" ht="15">
      <c r="A1217" s="28"/>
      <c r="G1217" s="29"/>
    </row>
    <row r="1218" spans="1:7" ht="15">
      <c r="A1218" s="28"/>
      <c r="G1218" s="29"/>
    </row>
    <row r="1219" spans="1:7" ht="15">
      <c r="A1219" s="28"/>
      <c r="G1219" s="29"/>
    </row>
    <row r="1220" spans="1:7" ht="15">
      <c r="A1220" s="28"/>
      <c r="G1220" s="29"/>
    </row>
    <row r="1221" spans="1:7" ht="15">
      <c r="A1221" s="28"/>
      <c r="G1221" s="29"/>
    </row>
    <row r="1222" spans="1:7" ht="15">
      <c r="A1222" s="28"/>
      <c r="G1222" s="29"/>
    </row>
    <row r="1223" spans="1:7" ht="15">
      <c r="A1223" s="28"/>
      <c r="G1223" s="29"/>
    </row>
    <row r="1224" spans="1:7" ht="15">
      <c r="A1224" s="28"/>
      <c r="G1224" s="29"/>
    </row>
    <row r="1225" spans="1:7" ht="15">
      <c r="A1225" s="28"/>
      <c r="G1225" s="29"/>
    </row>
    <row r="1226" spans="1:7" ht="15">
      <c r="A1226" s="28"/>
      <c r="G1226" s="29"/>
    </row>
    <row r="1227" spans="1:7" ht="15">
      <c r="A1227" s="28"/>
      <c r="G1227" s="29"/>
    </row>
    <row r="1228" spans="1:7" ht="15">
      <c r="A1228" s="28"/>
      <c r="G1228" s="29"/>
    </row>
    <row r="1229" spans="1:7" ht="15">
      <c r="A1229" s="28"/>
      <c r="G1229" s="29"/>
    </row>
    <row r="1230" spans="1:7" ht="15">
      <c r="A1230" s="28"/>
      <c r="G1230" s="29"/>
    </row>
    <row r="1231" spans="1:7" ht="15">
      <c r="A1231" s="28"/>
      <c r="G1231" s="29"/>
    </row>
    <row r="1232" spans="1:7" ht="15">
      <c r="A1232" s="28"/>
      <c r="G1232" s="29"/>
    </row>
    <row r="1233" spans="1:7" ht="15">
      <c r="A1233" s="28"/>
      <c r="G1233" s="29"/>
    </row>
    <row r="1234" spans="1:7" ht="15">
      <c r="A1234" s="28"/>
      <c r="G1234" s="29"/>
    </row>
    <row r="1235" spans="1:7" ht="15">
      <c r="A1235" s="28"/>
      <c r="G1235" s="29"/>
    </row>
    <row r="1236" spans="1:7" ht="15">
      <c r="A1236" s="28"/>
      <c r="G1236" s="29"/>
    </row>
    <row r="1237" spans="1:7" ht="15">
      <c r="A1237" s="28"/>
      <c r="G1237" s="29"/>
    </row>
    <row r="1238" spans="1:7" ht="15">
      <c r="A1238" s="28"/>
      <c r="G1238" s="29"/>
    </row>
    <row r="1239" spans="1:7" ht="15">
      <c r="A1239" s="28"/>
      <c r="G1239" s="29"/>
    </row>
    <row r="1240" spans="1:7" ht="15">
      <c r="A1240" s="28"/>
      <c r="G1240" s="29"/>
    </row>
    <row r="1241" spans="1:7" ht="15">
      <c r="A1241" s="28"/>
      <c r="G1241" s="29"/>
    </row>
    <row r="1242" spans="1:7" ht="15">
      <c r="A1242" s="28"/>
      <c r="G1242" s="29"/>
    </row>
    <row r="1243" spans="1:7" ht="15">
      <c r="A1243" s="28"/>
      <c r="G1243" s="29"/>
    </row>
    <row r="1244" spans="1:7" ht="15">
      <c r="A1244" s="28"/>
      <c r="G1244" s="29"/>
    </row>
    <row r="1245" spans="1:7" ht="15">
      <c r="A1245" s="28"/>
      <c r="G1245" s="29"/>
    </row>
    <row r="1246" spans="1:7" ht="15">
      <c r="A1246" s="28"/>
      <c r="G1246" s="29"/>
    </row>
    <row r="1247" spans="1:7" ht="15">
      <c r="A1247" s="28"/>
      <c r="G1247" s="29"/>
    </row>
    <row r="1248" spans="1:7" ht="15">
      <c r="A1248" s="28"/>
      <c r="G1248" s="29"/>
    </row>
    <row r="1249" spans="1:7" ht="15">
      <c r="A1249" s="28"/>
      <c r="G1249" s="29"/>
    </row>
    <row r="1250" spans="1:7" ht="15">
      <c r="A1250" s="28"/>
      <c r="G1250" s="29"/>
    </row>
    <row r="1251" spans="1:7" ht="15">
      <c r="A1251" s="28"/>
      <c r="G1251" s="29"/>
    </row>
    <row r="1252" spans="1:7" ht="15">
      <c r="A1252" s="28"/>
      <c r="G1252" s="29"/>
    </row>
    <row r="1253" spans="1:7" ht="15">
      <c r="A1253" s="28"/>
      <c r="G1253" s="29"/>
    </row>
    <row r="1254" spans="1:7" ht="15">
      <c r="A1254" s="28"/>
      <c r="G1254" s="29"/>
    </row>
    <row r="1255" spans="1:7" ht="15">
      <c r="A1255" s="28"/>
      <c r="G1255" s="29"/>
    </row>
    <row r="1256" spans="1:7" ht="15">
      <c r="A1256" s="28"/>
      <c r="G1256" s="29"/>
    </row>
    <row r="1257" spans="1:7" ht="15">
      <c r="A1257" s="28"/>
      <c r="G1257" s="29"/>
    </row>
    <row r="1258" spans="1:7" ht="15">
      <c r="A1258" s="28"/>
      <c r="G1258" s="29"/>
    </row>
    <row r="1259" spans="1:7" ht="15">
      <c r="A1259" s="28"/>
      <c r="G1259" s="29"/>
    </row>
    <row r="1260" spans="1:7" ht="15">
      <c r="A1260" s="28"/>
      <c r="G1260" s="29"/>
    </row>
    <row r="1261" spans="1:7" ht="15">
      <c r="A1261" s="28"/>
      <c r="G1261" s="29"/>
    </row>
    <row r="1262" spans="1:7" ht="15">
      <c r="A1262" s="28"/>
      <c r="G1262" s="29"/>
    </row>
    <row r="1263" spans="1:7" ht="15">
      <c r="A1263" s="28"/>
      <c r="G1263" s="29"/>
    </row>
    <row r="1264" spans="1:7" ht="15">
      <c r="A1264" s="28"/>
      <c r="G1264" s="29"/>
    </row>
    <row r="1265" spans="1:7" ht="15">
      <c r="A1265" s="28"/>
      <c r="G1265" s="29"/>
    </row>
    <row r="1266" spans="1:7" ht="15">
      <c r="A1266" s="28"/>
      <c r="G1266" s="29"/>
    </row>
    <row r="1267" spans="1:7" ht="15">
      <c r="A1267" s="28"/>
      <c r="G1267" s="29"/>
    </row>
    <row r="1268" spans="1:7" ht="15">
      <c r="A1268" s="28"/>
      <c r="G1268" s="29"/>
    </row>
    <row r="1269" spans="1:7" ht="15">
      <c r="A1269" s="28"/>
      <c r="G1269" s="29"/>
    </row>
    <row r="1270" spans="1:7" ht="15">
      <c r="A1270" s="28"/>
      <c r="G1270" s="29"/>
    </row>
    <row r="1271" spans="1:7" ht="15">
      <c r="A1271" s="28"/>
      <c r="G1271" s="29"/>
    </row>
    <row r="1272" spans="1:7" ht="15">
      <c r="A1272" s="28"/>
      <c r="G1272" s="29"/>
    </row>
    <row r="1273" spans="1:7" ht="15">
      <c r="A1273" s="28"/>
      <c r="G1273" s="29"/>
    </row>
    <row r="1274" spans="1:7" ht="15">
      <c r="A1274" s="28"/>
      <c r="G1274" s="29"/>
    </row>
    <row r="1275" spans="1:7" ht="15">
      <c r="A1275" s="28"/>
      <c r="G1275" s="29"/>
    </row>
    <row r="1276" spans="1:7" ht="15">
      <c r="A1276" s="28"/>
      <c r="G1276" s="29"/>
    </row>
    <row r="1277" spans="1:7" ht="15">
      <c r="A1277" s="28"/>
      <c r="G1277" s="29"/>
    </row>
    <row r="1278" spans="1:7" ht="15">
      <c r="A1278" s="28"/>
      <c r="G1278" s="29"/>
    </row>
    <row r="1279" spans="1:7" ht="15">
      <c r="A1279" s="28"/>
      <c r="G1279" s="29"/>
    </row>
    <row r="1280" spans="1:7" ht="15">
      <c r="A1280" s="28"/>
      <c r="G1280" s="29"/>
    </row>
    <row r="1281" spans="1:7" ht="15">
      <c r="A1281" s="28"/>
      <c r="G1281" s="29"/>
    </row>
    <row r="1282" spans="1:7" ht="15">
      <c r="A1282" s="28"/>
      <c r="G1282" s="29"/>
    </row>
    <row r="1283" spans="1:7" ht="15">
      <c r="A1283" s="28"/>
      <c r="G1283" s="29"/>
    </row>
    <row r="1284" spans="1:7" ht="15">
      <c r="A1284" s="28"/>
      <c r="G1284" s="29"/>
    </row>
    <row r="1285" spans="1:7" ht="15">
      <c r="A1285" s="28"/>
      <c r="G1285" s="29"/>
    </row>
    <row r="1286" spans="1:7" ht="15">
      <c r="A1286" s="28"/>
      <c r="G1286" s="29"/>
    </row>
    <row r="1287" spans="1:7" ht="15">
      <c r="A1287" s="28"/>
      <c r="G1287" s="29"/>
    </row>
    <row r="1288" spans="1:7" ht="15">
      <c r="A1288" s="28"/>
      <c r="G1288" s="29"/>
    </row>
    <row r="1289" spans="1:7" ht="15">
      <c r="A1289" s="28"/>
      <c r="G1289" s="29"/>
    </row>
    <row r="1290" spans="1:7" ht="15">
      <c r="A1290" s="28"/>
      <c r="G1290" s="29"/>
    </row>
    <row r="1291" spans="1:7" ht="15">
      <c r="A1291" s="28"/>
      <c r="G1291" s="29"/>
    </row>
    <row r="1292" spans="1:7" ht="15">
      <c r="A1292" s="28"/>
      <c r="G1292" s="29"/>
    </row>
    <row r="1293" spans="1:7" ht="15">
      <c r="A1293" s="28"/>
      <c r="G1293" s="29"/>
    </row>
    <row r="1294" spans="1:7" ht="15">
      <c r="A1294" s="28"/>
      <c r="G1294" s="29"/>
    </row>
    <row r="1295" spans="1:7" ht="15">
      <c r="A1295" s="28"/>
      <c r="G1295" s="29"/>
    </row>
    <row r="1296" spans="1:7" ht="15">
      <c r="A1296" s="28"/>
      <c r="G1296" s="29"/>
    </row>
    <row r="1297" spans="1:7" ht="15">
      <c r="A1297" s="28"/>
      <c r="G1297" s="29"/>
    </row>
    <row r="1298" spans="1:7" ht="15">
      <c r="A1298" s="28"/>
      <c r="G1298" s="29"/>
    </row>
    <row r="1299" spans="1:7" ht="15">
      <c r="A1299" s="28"/>
      <c r="G1299" s="29"/>
    </row>
    <row r="1300" spans="1:7" ht="15">
      <c r="A1300" s="28"/>
      <c r="G1300" s="29"/>
    </row>
    <row r="1301" spans="1:7" ht="15">
      <c r="A1301" s="28"/>
      <c r="G1301" s="29"/>
    </row>
    <row r="1302" spans="1:7" ht="15">
      <c r="A1302" s="28"/>
      <c r="G1302" s="29"/>
    </row>
    <row r="1303" spans="1:7" ht="15">
      <c r="A1303" s="28"/>
      <c r="G1303" s="29"/>
    </row>
    <row r="1304" spans="1:7" ht="15">
      <c r="A1304" s="28"/>
      <c r="G1304" s="29"/>
    </row>
    <row r="1305" spans="1:7" ht="15">
      <c r="A1305" s="28"/>
      <c r="G1305" s="29"/>
    </row>
    <row r="1306" spans="1:7" ht="15">
      <c r="A1306" s="28"/>
      <c r="G1306" s="29"/>
    </row>
    <row r="1307" spans="1:14" ht="15">
      <c r="A1307" s="28"/>
      <c r="D1307" s="29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</row>
    <row r="1308" spans="1:14" ht="15">
      <c r="A1308" s="28"/>
      <c r="D1308" s="29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</row>
    <row r="1309" spans="1:14" ht="15">
      <c r="A1309" s="28"/>
      <c r="D1309" s="29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</row>
    <row r="1310" spans="1:14" ht="15">
      <c r="A1310" s="28"/>
      <c r="D1310" s="29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</row>
    <row r="1311" spans="1:14" ht="15">
      <c r="A1311" s="28"/>
      <c r="D1311" s="29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</row>
    <row r="1312" spans="1:14" ht="15">
      <c r="A1312" s="28"/>
      <c r="D1312" s="29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</row>
    <row r="1313" spans="1:14" ht="15">
      <c r="A1313" s="28"/>
      <c r="D1313" s="29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</row>
    <row r="1314" spans="1:14" ht="15">
      <c r="A1314" s="28"/>
      <c r="D1314" s="29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</row>
    <row r="1315" spans="1:14" ht="15">
      <c r="A1315" s="28"/>
      <c r="D1315" s="29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</row>
    <row r="1316" spans="1:14" ht="15">
      <c r="A1316" s="28"/>
      <c r="D1316" s="29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</row>
    <row r="1317" spans="1:14" ht="15">
      <c r="A1317" s="28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</row>
    <row r="1318" spans="1:14" ht="15">
      <c r="A1318" s="28"/>
      <c r="D1318" s="29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</row>
    <row r="1319" spans="1:14" ht="15">
      <c r="A1319" s="28"/>
      <c r="D1319" s="29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</row>
    <row r="1320" spans="1:14" ht="15">
      <c r="A1320" s="28"/>
      <c r="D1320" s="29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</row>
    <row r="1321" spans="1:14" ht="15">
      <c r="A1321" s="28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</row>
    <row r="1322" spans="1:14" ht="15">
      <c r="A1322" s="28"/>
      <c r="D1322" s="29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</row>
    <row r="1323" spans="1:14" ht="15">
      <c r="A1323" s="28"/>
      <c r="D1323" s="29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</row>
    <row r="1324" spans="1:14" ht="15">
      <c r="A1324" s="28"/>
      <c r="D1324" s="29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</row>
    <row r="1325" spans="1:14" ht="15">
      <c r="A1325" s="28"/>
      <c r="D1325" s="29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</row>
    <row r="1326" spans="1:14" ht="15">
      <c r="A1326" s="28"/>
      <c r="D1326" s="29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</row>
    <row r="1327" spans="1:14" ht="15">
      <c r="A1327" s="28"/>
      <c r="D1327" s="29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</row>
    <row r="1328" spans="1:14" ht="15">
      <c r="A1328" s="28"/>
      <c r="D1328" s="29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</row>
    <row r="1329" spans="1:14" ht="15">
      <c r="A1329" s="28"/>
      <c r="D1329" s="29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</row>
    <row r="1330" spans="1:14" ht="15">
      <c r="A1330" s="28"/>
      <c r="D1330" s="29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</row>
    <row r="1331" spans="1:14" ht="15">
      <c r="A1331" s="28"/>
      <c r="D1331" s="29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</row>
    <row r="1332" spans="1:14" ht="15">
      <c r="A1332" s="28"/>
      <c r="D1332" s="29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</row>
    <row r="1333" spans="1:14" ht="15">
      <c r="A1333" s="28"/>
      <c r="D1333" s="29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</row>
    <row r="1334" spans="1:14" ht="15">
      <c r="A1334" s="28"/>
      <c r="D1334" s="29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</row>
    <row r="1335" spans="1:14" ht="15">
      <c r="A1335" s="28"/>
      <c r="D1335" s="29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</row>
    <row r="1336" spans="1:14" ht="15">
      <c r="A1336" s="28"/>
      <c r="D1336" s="29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</row>
    <row r="1337" spans="1:14" ht="15">
      <c r="A1337" s="28"/>
      <c r="D1337" s="29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</row>
    <row r="1338" spans="1:14" ht="15">
      <c r="A1338" s="28"/>
      <c r="D1338" s="29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</row>
    <row r="1339" spans="1:14" ht="15">
      <c r="A1339" s="28"/>
      <c r="D1339" s="29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</row>
    <row r="1340" spans="1:14" ht="15">
      <c r="A1340" s="28"/>
      <c r="D1340" s="29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</row>
    <row r="1341" spans="1:14" ht="15">
      <c r="A1341" s="28"/>
      <c r="D1341" s="29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</row>
    <row r="1342" spans="1:14" ht="15">
      <c r="A1342" s="28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</row>
    <row r="1343" spans="1:14" ht="15">
      <c r="A1343" s="28"/>
      <c r="D1343" s="29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</row>
    <row r="1344" spans="1:14" ht="15">
      <c r="A1344" s="28"/>
      <c r="D1344" s="29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</row>
    <row r="1345" spans="1:14" ht="15">
      <c r="A1345" s="28"/>
      <c r="D1345" s="29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</row>
    <row r="1346" spans="1:14" ht="15">
      <c r="A1346" s="28"/>
      <c r="D1346" s="29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</row>
    <row r="1347" spans="1:14" ht="15">
      <c r="A1347" s="28"/>
      <c r="D1347" s="29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</row>
    <row r="1348" spans="1:14" ht="15">
      <c r="A1348" s="28"/>
      <c r="D1348" s="29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</row>
    <row r="1349" spans="1:14" ht="15">
      <c r="A1349" s="28"/>
      <c r="D1349" s="29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</row>
    <row r="1350" spans="1:14" ht="15">
      <c r="A1350" s="28"/>
      <c r="D1350" s="29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</row>
    <row r="1351" spans="1:14" ht="15">
      <c r="A1351" s="28"/>
      <c r="D1351" s="29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</row>
    <row r="1352" spans="1:7" ht="15">
      <c r="A1352" s="28"/>
      <c r="G1352" s="29"/>
    </row>
    <row r="1353" spans="1:7" ht="15">
      <c r="A1353" s="28"/>
      <c r="G1353" s="29"/>
    </row>
    <row r="1354" spans="1:7" ht="15">
      <c r="A1354" s="28"/>
      <c r="G1354" s="29"/>
    </row>
    <row r="1355" spans="1:7" ht="15">
      <c r="A1355" s="28"/>
      <c r="G1355" s="29"/>
    </row>
    <row r="1356" spans="1:7" ht="15">
      <c r="A1356" s="28"/>
      <c r="G1356" s="29"/>
    </row>
    <row r="1357" spans="1:7" ht="15">
      <c r="A1357" s="28"/>
      <c r="G1357" s="29"/>
    </row>
    <row r="1358" spans="1:7" ht="15">
      <c r="A1358" s="28"/>
      <c r="G1358" s="29"/>
    </row>
    <row r="1359" spans="1:7" ht="15">
      <c r="A1359" s="28"/>
      <c r="G1359" s="29"/>
    </row>
    <row r="1360" spans="1:7" ht="15">
      <c r="A1360" s="28"/>
      <c r="G1360" s="29"/>
    </row>
    <row r="1361" spans="1:7" ht="15">
      <c r="A1361" s="28"/>
      <c r="G1361" s="29"/>
    </row>
    <row r="1362" spans="1:7" ht="15">
      <c r="A1362" s="28"/>
      <c r="G1362" s="29"/>
    </row>
    <row r="1363" spans="1:7" ht="15">
      <c r="A1363" s="28"/>
      <c r="G1363" s="29"/>
    </row>
    <row r="1364" spans="1:7" ht="15">
      <c r="A1364" s="28"/>
      <c r="G1364" s="29"/>
    </row>
    <row r="1365" spans="1:7" ht="15">
      <c r="A1365" s="28"/>
      <c r="G1365" s="29"/>
    </row>
    <row r="1366" spans="1:7" ht="15">
      <c r="A1366" s="28"/>
      <c r="G1366" s="29"/>
    </row>
    <row r="1367" spans="1:7" ht="15">
      <c r="A1367" s="28"/>
      <c r="G1367" s="29"/>
    </row>
    <row r="1368" spans="1:7" ht="15">
      <c r="A1368" s="28"/>
      <c r="G1368" s="29"/>
    </row>
    <row r="1369" spans="1:7" ht="15">
      <c r="A1369" s="28"/>
      <c r="G1369" s="29"/>
    </row>
    <row r="1370" spans="1:7" ht="15">
      <c r="A1370" s="28"/>
      <c r="G1370" s="29"/>
    </row>
    <row r="1371" spans="1:7" ht="15">
      <c r="A1371" s="28"/>
      <c r="G1371" s="29"/>
    </row>
    <row r="1372" spans="1:7" ht="15">
      <c r="A1372" s="28"/>
      <c r="G1372" s="29"/>
    </row>
    <row r="1373" spans="1:7" ht="15">
      <c r="A1373" s="28"/>
      <c r="G1373" s="29"/>
    </row>
    <row r="1374" spans="1:7" ht="15">
      <c r="A1374" s="28"/>
      <c r="G1374" s="29"/>
    </row>
    <row r="1375" spans="1:7" ht="15">
      <c r="A1375" s="28"/>
      <c r="G1375" s="29"/>
    </row>
    <row r="1376" spans="1:7" ht="15">
      <c r="A1376" s="28"/>
      <c r="G1376" s="29"/>
    </row>
    <row r="1377" spans="1:7" ht="15">
      <c r="A1377" s="28"/>
      <c r="G1377" s="29"/>
    </row>
    <row r="1378" spans="1:7" ht="15">
      <c r="A1378" s="28"/>
      <c r="G1378" s="29"/>
    </row>
    <row r="1379" spans="1:7" ht="15">
      <c r="A1379" s="28"/>
      <c r="G1379" s="29"/>
    </row>
    <row r="1380" spans="1:7" ht="15">
      <c r="A1380" s="28"/>
      <c r="G1380" s="29"/>
    </row>
    <row r="1381" spans="1:7" ht="15">
      <c r="A1381" s="28"/>
      <c r="G1381" s="29"/>
    </row>
    <row r="1382" spans="1:7" ht="15">
      <c r="A1382" s="28"/>
      <c r="G1382" s="29"/>
    </row>
    <row r="1383" spans="1:7" ht="15">
      <c r="A1383" s="28"/>
      <c r="G1383" s="29"/>
    </row>
    <row r="1384" spans="1:7" ht="15">
      <c r="A1384" s="28"/>
      <c r="G1384" s="29"/>
    </row>
    <row r="1385" spans="1:7" ht="15">
      <c r="A1385" s="28"/>
      <c r="G1385" s="29"/>
    </row>
    <row r="1386" spans="1:7" ht="15">
      <c r="A1386" s="28"/>
      <c r="G1386" s="29"/>
    </row>
    <row r="1387" spans="1:7" ht="15">
      <c r="A1387" s="28"/>
      <c r="G1387" s="29"/>
    </row>
    <row r="1388" spans="1:7" ht="15">
      <c r="A1388" s="28"/>
      <c r="G1388" s="29"/>
    </row>
    <row r="1389" spans="1:7" ht="15">
      <c r="A1389" s="28"/>
      <c r="G1389" s="29"/>
    </row>
    <row r="1390" spans="1:7" ht="15">
      <c r="A1390" s="28"/>
      <c r="G1390" s="29"/>
    </row>
    <row r="1391" spans="1:7" ht="15">
      <c r="A1391" s="28"/>
      <c r="G1391" s="29"/>
    </row>
    <row r="1392" spans="1:7" ht="15">
      <c r="A1392" s="28"/>
      <c r="G1392" s="29"/>
    </row>
    <row r="1393" spans="1:7" ht="15">
      <c r="A1393" s="28"/>
      <c r="G1393" s="29"/>
    </row>
    <row r="1394" spans="1:7" ht="15">
      <c r="A1394" s="28"/>
      <c r="G1394" s="29"/>
    </row>
    <row r="1395" spans="1:7" ht="15">
      <c r="A1395" s="28"/>
      <c r="G1395" s="29"/>
    </row>
    <row r="1396" spans="1:7" ht="15">
      <c r="A1396" s="28"/>
      <c r="G1396" s="29"/>
    </row>
    <row r="1397" spans="1:7" ht="15">
      <c r="A1397" s="28"/>
      <c r="G1397" s="29"/>
    </row>
    <row r="1398" spans="1:7" ht="15">
      <c r="A1398" s="28"/>
      <c r="G1398" s="29"/>
    </row>
    <row r="1399" spans="1:7" ht="15">
      <c r="A1399" s="28"/>
      <c r="G1399" s="29"/>
    </row>
    <row r="1400" spans="1:7" ht="15">
      <c r="A1400" s="28"/>
      <c r="G1400" s="29"/>
    </row>
    <row r="1401" spans="1:7" ht="15">
      <c r="A1401" s="28"/>
      <c r="G1401" s="29"/>
    </row>
    <row r="1402" spans="1:7" ht="15">
      <c r="A1402" s="28"/>
      <c r="G1402" s="29"/>
    </row>
    <row r="1403" spans="1:7" ht="15">
      <c r="A1403" s="28"/>
      <c r="G1403" s="29"/>
    </row>
    <row r="1404" spans="1:7" ht="15">
      <c r="A1404" s="28"/>
      <c r="G1404" s="29"/>
    </row>
    <row r="1405" spans="1:7" ht="15">
      <c r="A1405" s="28"/>
      <c r="G1405" s="29"/>
    </row>
    <row r="1406" spans="1:7" ht="15">
      <c r="A1406" s="28"/>
      <c r="G1406" s="29"/>
    </row>
    <row r="1407" spans="1:7" ht="15">
      <c r="A1407" s="28"/>
      <c r="G1407" s="29"/>
    </row>
    <row r="1408" spans="1:7" ht="15">
      <c r="A1408" s="28"/>
      <c r="G1408" s="29"/>
    </row>
    <row r="1409" spans="1:7" ht="15">
      <c r="A1409" s="28"/>
      <c r="G1409" s="29"/>
    </row>
    <row r="1410" spans="1:7" ht="15">
      <c r="A1410" s="28"/>
      <c r="G1410" s="29"/>
    </row>
    <row r="1411" spans="1:7" ht="15">
      <c r="A1411" s="28"/>
      <c r="G1411" s="29"/>
    </row>
    <row r="1412" spans="1:7" ht="15">
      <c r="A1412" s="28"/>
      <c r="G1412" s="29"/>
    </row>
    <row r="1413" spans="1:7" ht="15">
      <c r="A1413" s="28"/>
      <c r="G1413" s="29"/>
    </row>
    <row r="1414" spans="1:7" ht="15">
      <c r="A1414" s="28"/>
      <c r="G1414" s="29"/>
    </row>
    <row r="1415" spans="1:7" ht="15">
      <c r="A1415" s="28"/>
      <c r="G1415" s="29"/>
    </row>
    <row r="1416" spans="1:7" ht="15">
      <c r="A1416" s="28"/>
      <c r="G1416" s="29"/>
    </row>
    <row r="1417" spans="1:7" ht="15">
      <c r="A1417" s="28"/>
      <c r="G1417" s="29"/>
    </row>
    <row r="1418" spans="1:7" ht="15">
      <c r="A1418" s="28"/>
      <c r="G1418" s="29"/>
    </row>
    <row r="1419" spans="1:7" ht="15">
      <c r="A1419" s="28"/>
      <c r="G1419" s="29"/>
    </row>
    <row r="1420" spans="1:7" ht="15">
      <c r="A1420" s="28"/>
      <c r="G1420" s="29"/>
    </row>
    <row r="1421" spans="1:7" ht="15">
      <c r="A1421" s="28"/>
      <c r="G1421" s="29"/>
    </row>
    <row r="1422" spans="1:7" ht="15">
      <c r="A1422" s="28"/>
      <c r="G1422" s="29"/>
    </row>
    <row r="1423" spans="1:7" ht="15">
      <c r="A1423" s="28"/>
      <c r="G1423" s="29"/>
    </row>
    <row r="1424" spans="1:7" ht="15">
      <c r="A1424" s="28"/>
      <c r="G1424" s="29"/>
    </row>
    <row r="1425" spans="1:7" ht="15">
      <c r="A1425" s="28"/>
      <c r="G1425" s="29"/>
    </row>
    <row r="1426" spans="1:7" ht="15">
      <c r="A1426" s="28"/>
      <c r="G1426" s="29"/>
    </row>
    <row r="1427" spans="1:7" ht="15">
      <c r="A1427" s="28"/>
      <c r="G1427" s="29"/>
    </row>
    <row r="1428" spans="1:7" ht="15">
      <c r="A1428" s="28"/>
      <c r="G1428" s="29"/>
    </row>
    <row r="1429" spans="1:7" ht="15">
      <c r="A1429" s="28"/>
      <c r="G1429" s="29"/>
    </row>
    <row r="1430" spans="1:7" ht="15">
      <c r="A1430" s="28"/>
      <c r="G1430" s="29"/>
    </row>
    <row r="1431" spans="1:7" ht="15">
      <c r="A1431" s="28"/>
      <c r="G1431" s="29"/>
    </row>
    <row r="1432" spans="1:7" ht="15">
      <c r="A1432" s="28"/>
      <c r="G1432" s="29"/>
    </row>
    <row r="1433" spans="1:7" ht="15">
      <c r="A1433" s="28"/>
      <c r="G1433" s="29"/>
    </row>
    <row r="1434" spans="1:7" ht="15">
      <c r="A1434" s="28"/>
      <c r="G1434" s="29"/>
    </row>
    <row r="1435" spans="1:7" ht="15">
      <c r="A1435" s="28"/>
      <c r="G1435" s="29"/>
    </row>
    <row r="1436" spans="1:7" ht="15">
      <c r="A1436" s="28"/>
      <c r="G1436" s="29"/>
    </row>
    <row r="1437" spans="1:7" ht="15">
      <c r="A1437" s="28"/>
      <c r="G1437" s="29"/>
    </row>
    <row r="1438" spans="1:7" ht="15">
      <c r="A1438" s="28"/>
      <c r="G1438" s="29"/>
    </row>
    <row r="1439" spans="1:7" ht="15">
      <c r="A1439" s="28"/>
      <c r="G1439" s="29"/>
    </row>
    <row r="1440" spans="1:7" ht="15">
      <c r="A1440" s="28"/>
      <c r="G1440" s="29"/>
    </row>
    <row r="1441" spans="1:7" ht="15">
      <c r="A1441" s="28"/>
      <c r="G1441" s="29"/>
    </row>
    <row r="1442" spans="1:7" ht="15">
      <c r="A1442" s="28"/>
      <c r="G1442" s="29"/>
    </row>
    <row r="1443" spans="1:7" ht="15">
      <c r="A1443" s="28"/>
      <c r="G1443" s="29"/>
    </row>
    <row r="1444" spans="1:7" ht="15">
      <c r="A1444" s="28"/>
      <c r="G1444" s="29"/>
    </row>
    <row r="1445" spans="1:7" ht="15">
      <c r="A1445" s="28"/>
      <c r="G1445" s="29"/>
    </row>
    <row r="1446" spans="1:7" ht="15">
      <c r="A1446" s="28"/>
      <c r="G1446" s="29"/>
    </row>
    <row r="1447" spans="1:7" ht="15">
      <c r="A1447" s="28"/>
      <c r="G1447" s="29"/>
    </row>
    <row r="1448" spans="1:7" ht="15">
      <c r="A1448" s="28"/>
      <c r="G1448" s="29"/>
    </row>
    <row r="1449" spans="1:7" ht="15">
      <c r="A1449" s="28"/>
      <c r="G1449" s="29"/>
    </row>
    <row r="1450" spans="1:7" ht="15">
      <c r="A1450" s="28"/>
      <c r="G1450" s="29"/>
    </row>
    <row r="1451" spans="1:7" ht="15">
      <c r="A1451" s="28"/>
      <c r="G1451" s="29"/>
    </row>
    <row r="1452" spans="1:7" ht="15">
      <c r="A1452" s="28"/>
      <c r="G1452" s="29"/>
    </row>
    <row r="1453" spans="1:7" ht="15">
      <c r="A1453" s="28"/>
      <c r="G1453" s="29"/>
    </row>
    <row r="1454" spans="1:7" ht="15">
      <c r="A1454" s="28"/>
      <c r="G1454" s="29"/>
    </row>
    <row r="1455" spans="1:7" ht="15">
      <c r="A1455" s="28"/>
      <c r="G1455" s="29"/>
    </row>
    <row r="1456" spans="1:7" ht="15">
      <c r="A1456" s="28"/>
      <c r="G1456" s="29"/>
    </row>
    <row r="1457" spans="1:7" ht="15">
      <c r="A1457" s="28"/>
      <c r="G1457" s="29"/>
    </row>
    <row r="1458" spans="1:7" ht="15">
      <c r="A1458" s="28"/>
      <c r="G1458" s="29"/>
    </row>
    <row r="1459" spans="1:7" ht="15">
      <c r="A1459" s="28"/>
      <c r="G1459" s="29"/>
    </row>
    <row r="1460" spans="1:7" ht="15">
      <c r="A1460" s="28"/>
      <c r="G1460" s="29"/>
    </row>
    <row r="1461" spans="1:7" ht="15">
      <c r="A1461" s="28"/>
      <c r="G1461" s="29"/>
    </row>
    <row r="1462" spans="1:7" ht="15">
      <c r="A1462" s="28"/>
      <c r="G1462" s="29"/>
    </row>
    <row r="1463" spans="1:7" ht="15">
      <c r="A1463" s="28"/>
      <c r="G1463" s="29"/>
    </row>
    <row r="1464" spans="1:7" ht="15">
      <c r="A1464" s="28"/>
      <c r="G1464" s="29"/>
    </row>
    <row r="1465" spans="1:7" ht="15">
      <c r="A1465" s="28"/>
      <c r="G1465" s="29"/>
    </row>
    <row r="1466" spans="1:7" ht="15">
      <c r="A1466" s="28"/>
      <c r="G1466" s="29"/>
    </row>
    <row r="1467" spans="1:7" ht="15">
      <c r="A1467" s="28"/>
      <c r="G1467" s="29"/>
    </row>
    <row r="1468" spans="1:7" ht="15">
      <c r="A1468" s="28"/>
      <c r="G1468" s="29"/>
    </row>
    <row r="1469" spans="1:7" ht="15">
      <c r="A1469" s="28"/>
      <c r="G1469" s="29"/>
    </row>
    <row r="1470" spans="1:7" ht="15">
      <c r="A1470" s="28"/>
      <c r="G1470" s="29"/>
    </row>
    <row r="1471" spans="1:7" ht="15">
      <c r="A1471" s="28"/>
      <c r="G1471" s="29"/>
    </row>
    <row r="1472" spans="1:7" ht="15">
      <c r="A1472" s="28"/>
      <c r="G1472" s="29"/>
    </row>
    <row r="1473" spans="1:7" ht="15">
      <c r="A1473" s="28"/>
      <c r="G1473" s="29"/>
    </row>
    <row r="1474" spans="1:7" ht="15">
      <c r="A1474" s="28"/>
      <c r="G1474" s="29"/>
    </row>
    <row r="1475" spans="1:7" ht="15">
      <c r="A1475" s="28"/>
      <c r="G1475" s="29"/>
    </row>
    <row r="1476" spans="1:7" ht="15">
      <c r="A1476" s="28"/>
      <c r="G1476" s="29"/>
    </row>
    <row r="1477" spans="1:7" ht="15">
      <c r="A1477" s="28"/>
      <c r="G1477" s="29"/>
    </row>
    <row r="1478" spans="1:7" ht="15">
      <c r="A1478" s="28"/>
      <c r="G1478" s="29"/>
    </row>
    <row r="1479" spans="1:7" ht="15">
      <c r="A1479" s="28"/>
      <c r="G1479" s="29"/>
    </row>
    <row r="1480" spans="1:7" ht="15">
      <c r="A1480" s="28"/>
      <c r="G1480" s="29"/>
    </row>
    <row r="1481" spans="1:7" ht="15">
      <c r="A1481" s="28"/>
      <c r="G1481" s="29"/>
    </row>
    <row r="1482" spans="1:7" ht="15">
      <c r="A1482" s="28"/>
      <c r="G1482" s="29"/>
    </row>
    <row r="1483" spans="1:7" ht="15">
      <c r="A1483" s="28"/>
      <c r="G1483" s="29"/>
    </row>
    <row r="1484" spans="1:7" ht="15">
      <c r="A1484" s="28"/>
      <c r="G1484" s="29"/>
    </row>
    <row r="1485" spans="1:7" ht="15">
      <c r="A1485" s="28"/>
      <c r="G1485" s="29"/>
    </row>
    <row r="1486" spans="1:7" ht="15">
      <c r="A1486" s="28"/>
      <c r="G1486" s="29"/>
    </row>
    <row r="1487" spans="1:7" ht="15">
      <c r="A1487" s="28"/>
      <c r="G1487" s="29"/>
    </row>
    <row r="1488" spans="1:7" ht="15">
      <c r="A1488" s="28"/>
      <c r="G1488" s="29"/>
    </row>
    <row r="1489" spans="1:7" ht="15">
      <c r="A1489" s="28"/>
      <c r="G1489" s="29"/>
    </row>
    <row r="1490" spans="1:7" ht="15">
      <c r="A1490" s="28"/>
      <c r="G1490" s="29"/>
    </row>
    <row r="1491" spans="1:7" ht="15">
      <c r="A1491" s="28"/>
      <c r="G1491" s="29"/>
    </row>
    <row r="1492" spans="1:7" ht="15">
      <c r="A1492" s="28"/>
      <c r="G1492" s="29"/>
    </row>
    <row r="1493" spans="1:7" ht="15">
      <c r="A1493" s="28"/>
      <c r="G1493" s="29"/>
    </row>
    <row r="1494" spans="1:7" ht="15">
      <c r="A1494" s="28"/>
      <c r="G1494" s="29"/>
    </row>
    <row r="1495" spans="1:7" ht="15">
      <c r="A1495" s="28"/>
      <c r="G1495" s="29"/>
    </row>
    <row r="1496" spans="1:7" ht="15">
      <c r="A1496" s="28"/>
      <c r="G1496" s="29"/>
    </row>
    <row r="1497" spans="1:7" ht="15">
      <c r="A1497" s="28"/>
      <c r="G1497" s="29"/>
    </row>
    <row r="1498" spans="1:7" ht="15">
      <c r="A1498" s="28"/>
      <c r="G1498" s="29"/>
    </row>
    <row r="1499" spans="1:7" ht="15">
      <c r="A1499" s="28"/>
      <c r="G1499" s="29"/>
    </row>
    <row r="1500" spans="1:7" ht="15">
      <c r="A1500" s="28"/>
      <c r="G1500" s="29"/>
    </row>
    <row r="1501" spans="1:7" ht="15">
      <c r="A1501" s="28"/>
      <c r="G1501" s="29"/>
    </row>
    <row r="1502" spans="1:7" ht="15">
      <c r="A1502" s="28"/>
      <c r="G1502" s="29"/>
    </row>
    <row r="1503" spans="1:7" ht="15">
      <c r="A1503" s="28"/>
      <c r="G1503" s="29"/>
    </row>
    <row r="1504" spans="1:7" ht="15">
      <c r="A1504" s="28"/>
      <c r="G1504" s="29"/>
    </row>
    <row r="1505" spans="1:7" ht="15">
      <c r="A1505" s="28"/>
      <c r="G1505" s="29"/>
    </row>
    <row r="1506" spans="1:7" ht="15">
      <c r="A1506" s="28"/>
      <c r="G1506" s="29"/>
    </row>
    <row r="1507" spans="1:7" ht="15">
      <c r="A1507" s="28"/>
      <c r="G1507" s="29"/>
    </row>
    <row r="1508" spans="1:7" ht="15">
      <c r="A1508" s="28"/>
      <c r="G1508" s="29"/>
    </row>
    <row r="1509" spans="1:7" ht="15">
      <c r="A1509" s="28"/>
      <c r="G1509" s="29"/>
    </row>
    <row r="1510" spans="1:7" ht="15">
      <c r="A1510" s="28"/>
      <c r="G1510" s="29"/>
    </row>
    <row r="1511" spans="1:7" ht="15">
      <c r="A1511" s="28"/>
      <c r="G1511" s="29"/>
    </row>
    <row r="1512" spans="1:7" ht="15">
      <c r="A1512" s="28"/>
      <c r="G1512" s="29"/>
    </row>
    <row r="1513" spans="1:7" ht="15">
      <c r="A1513" s="28"/>
      <c r="G1513" s="29"/>
    </row>
    <row r="1514" spans="1:7" ht="15">
      <c r="A1514" s="28"/>
      <c r="G1514" s="29"/>
    </row>
    <row r="1515" spans="1:7" ht="15">
      <c r="A1515" s="28"/>
      <c r="G1515" s="29"/>
    </row>
    <row r="1516" spans="1:7" ht="15">
      <c r="A1516" s="28"/>
      <c r="G1516" s="29"/>
    </row>
    <row r="1517" spans="1:7" ht="15">
      <c r="A1517" s="28"/>
      <c r="G1517" s="29"/>
    </row>
    <row r="1518" spans="1:7" ht="15">
      <c r="A1518" s="28"/>
      <c r="G1518" s="29"/>
    </row>
    <row r="1519" spans="1:7" ht="15">
      <c r="A1519" s="28"/>
      <c r="G1519" s="29"/>
    </row>
    <row r="1520" spans="1:7" ht="15">
      <c r="A1520" s="28"/>
      <c r="G1520" s="29"/>
    </row>
    <row r="1521" spans="1:7" ht="15">
      <c r="A1521" s="28"/>
      <c r="G1521" s="29"/>
    </row>
    <row r="1522" spans="1:7" ht="15">
      <c r="A1522" s="28"/>
      <c r="G1522" s="29"/>
    </row>
    <row r="1523" spans="1:7" ht="15">
      <c r="A1523" s="28"/>
      <c r="G1523" s="29"/>
    </row>
    <row r="1524" spans="1:7" ht="15">
      <c r="A1524" s="28"/>
      <c r="G1524" s="29"/>
    </row>
    <row r="1525" spans="1:7" ht="15">
      <c r="A1525" s="28"/>
      <c r="G1525" s="29"/>
    </row>
    <row r="1526" spans="1:7" ht="15">
      <c r="A1526" s="28"/>
      <c r="G1526" s="29"/>
    </row>
    <row r="1527" spans="1:7" ht="15">
      <c r="A1527" s="28"/>
      <c r="G1527" s="29"/>
    </row>
    <row r="1528" spans="1:7" ht="15">
      <c r="A1528" s="28"/>
      <c r="G1528" s="29"/>
    </row>
    <row r="1529" spans="1:7" ht="15">
      <c r="A1529" s="28"/>
      <c r="G1529" s="29"/>
    </row>
    <row r="1530" spans="1:7" ht="15">
      <c r="A1530" s="28"/>
      <c r="G1530" s="29"/>
    </row>
    <row r="1531" spans="1:7" ht="15">
      <c r="A1531" s="28"/>
      <c r="G1531" s="29"/>
    </row>
    <row r="1532" spans="1:7" ht="15">
      <c r="A1532" s="28"/>
      <c r="G1532" s="29"/>
    </row>
    <row r="1533" spans="1:7" ht="15">
      <c r="A1533" s="28"/>
      <c r="G1533" s="29"/>
    </row>
    <row r="1534" spans="1:7" ht="15">
      <c r="A1534" s="28"/>
      <c r="G1534" s="29"/>
    </row>
    <row r="1535" spans="1:7" ht="15">
      <c r="A1535" s="28"/>
      <c r="G1535" s="29"/>
    </row>
    <row r="1536" spans="1:7" ht="15">
      <c r="A1536" s="28"/>
      <c r="G1536" s="29"/>
    </row>
    <row r="1537" spans="1:7" ht="15">
      <c r="A1537" s="28"/>
      <c r="G1537" s="29"/>
    </row>
    <row r="1538" spans="1:7" ht="15">
      <c r="A1538" s="28"/>
      <c r="G1538" s="29"/>
    </row>
    <row r="1539" spans="1:7" ht="15">
      <c r="A1539" s="28"/>
      <c r="G1539" s="29"/>
    </row>
    <row r="1540" spans="1:7" ht="15">
      <c r="A1540" s="28"/>
      <c r="G1540" s="29"/>
    </row>
    <row r="1541" spans="1:7" ht="15">
      <c r="A1541" s="28"/>
      <c r="G1541" s="29"/>
    </row>
    <row r="1542" spans="1:7" ht="15">
      <c r="A1542" s="28"/>
      <c r="G1542" s="29"/>
    </row>
    <row r="1543" spans="1:7" ht="15">
      <c r="A1543" s="28"/>
      <c r="G1543" s="29"/>
    </row>
    <row r="1544" spans="1:7" ht="15">
      <c r="A1544" s="28"/>
      <c r="G1544" s="29"/>
    </row>
    <row r="1545" spans="1:7" ht="15">
      <c r="A1545" s="28"/>
      <c r="G1545" s="29"/>
    </row>
    <row r="1546" spans="1:7" ht="15">
      <c r="A1546" s="28"/>
      <c r="G1546" s="29"/>
    </row>
    <row r="1547" spans="1:7" ht="15">
      <c r="A1547" s="28"/>
      <c r="G1547" s="29"/>
    </row>
    <row r="1548" spans="1:7" ht="15">
      <c r="A1548" s="28"/>
      <c r="G1548" s="29"/>
    </row>
    <row r="1549" spans="1:7" ht="15">
      <c r="A1549" s="28"/>
      <c r="G1549" s="29"/>
    </row>
    <row r="1550" spans="1:7" ht="15">
      <c r="A1550" s="28"/>
      <c r="G1550" s="29"/>
    </row>
    <row r="1551" spans="1:7" ht="15">
      <c r="A1551" s="28"/>
      <c r="G1551" s="29"/>
    </row>
    <row r="1552" spans="1:7" ht="15">
      <c r="A1552" s="28"/>
      <c r="G1552" s="29"/>
    </row>
    <row r="1553" spans="1:7" ht="15">
      <c r="A1553" s="28"/>
      <c r="G1553" s="29"/>
    </row>
    <row r="1554" spans="1:7" ht="15">
      <c r="A1554" s="28"/>
      <c r="G1554" s="29"/>
    </row>
    <row r="1555" spans="1:7" ht="15">
      <c r="A1555" s="28"/>
      <c r="G1555" s="29"/>
    </row>
    <row r="1556" spans="1:7" ht="15">
      <c r="A1556" s="28"/>
      <c r="G1556" s="29"/>
    </row>
    <row r="1557" spans="1:7" ht="15">
      <c r="A1557" s="28"/>
      <c r="G1557" s="29"/>
    </row>
    <row r="1558" spans="1:7" ht="15">
      <c r="A1558" s="28"/>
      <c r="G1558" s="29"/>
    </row>
    <row r="1559" spans="1:7" ht="15">
      <c r="A1559" s="28"/>
      <c r="G1559" s="29"/>
    </row>
    <row r="1560" spans="1:7" ht="15">
      <c r="A1560" s="28"/>
      <c r="G1560" s="29"/>
    </row>
    <row r="1561" spans="1:7" ht="15">
      <c r="A1561" s="28"/>
      <c r="G1561" s="29"/>
    </row>
    <row r="1562" spans="1:7" ht="15">
      <c r="A1562" s="28"/>
      <c r="G1562" s="29"/>
    </row>
    <row r="1563" spans="1:7" ht="15">
      <c r="A1563" s="28"/>
      <c r="G1563" s="29"/>
    </row>
    <row r="1564" spans="1:7" ht="15">
      <c r="A1564" s="28"/>
      <c r="G1564" s="29"/>
    </row>
    <row r="1565" spans="1:7" ht="15">
      <c r="A1565" s="28"/>
      <c r="G1565" s="29"/>
    </row>
    <row r="1566" spans="1:7" ht="15">
      <c r="A1566" s="28"/>
      <c r="G1566" s="29"/>
    </row>
    <row r="1567" spans="1:7" ht="15">
      <c r="A1567" s="28"/>
      <c r="G1567" s="29"/>
    </row>
    <row r="1568" spans="1:7" ht="15">
      <c r="A1568" s="28"/>
      <c r="G1568" s="29"/>
    </row>
    <row r="1569" spans="1:7" ht="15">
      <c r="A1569" s="28"/>
      <c r="G1569" s="29"/>
    </row>
    <row r="1570" spans="1:7" ht="15">
      <c r="A1570" s="28"/>
      <c r="G1570" s="29"/>
    </row>
    <row r="1571" spans="1:7" ht="15">
      <c r="A1571" s="28"/>
      <c r="G1571" s="29"/>
    </row>
    <row r="1572" spans="1:7" ht="15">
      <c r="A1572" s="28"/>
      <c r="G1572" s="29"/>
    </row>
    <row r="1573" spans="1:7" ht="15">
      <c r="A1573" s="28"/>
      <c r="G1573" s="29"/>
    </row>
    <row r="1574" spans="1:7" ht="15">
      <c r="A1574" s="28"/>
      <c r="G1574" s="29"/>
    </row>
    <row r="1575" spans="1:7" ht="15">
      <c r="A1575" s="28"/>
      <c r="G1575" s="29"/>
    </row>
    <row r="1576" spans="1:7" ht="15">
      <c r="A1576" s="28"/>
      <c r="G1576" s="29"/>
    </row>
    <row r="1577" spans="1:7" ht="15">
      <c r="A1577" s="28"/>
      <c r="G1577" s="29"/>
    </row>
    <row r="1578" spans="1:7" ht="15">
      <c r="A1578" s="28"/>
      <c r="G1578" s="29"/>
    </row>
    <row r="1579" spans="1:7" ht="15">
      <c r="A1579" s="28"/>
      <c r="G1579" s="29"/>
    </row>
    <row r="1580" spans="1:7" ht="15">
      <c r="A1580" s="28"/>
      <c r="G1580" s="29"/>
    </row>
    <row r="1581" spans="1:7" ht="15">
      <c r="A1581" s="28"/>
      <c r="G1581" s="29"/>
    </row>
    <row r="1582" spans="1:7" ht="15">
      <c r="A1582" s="28"/>
      <c r="G1582" s="29"/>
    </row>
    <row r="1583" spans="1:7" ht="15">
      <c r="A1583" s="28"/>
      <c r="G1583" s="29"/>
    </row>
    <row r="1584" spans="1:7" ht="15">
      <c r="A1584" s="28"/>
      <c r="G1584" s="29"/>
    </row>
    <row r="1585" spans="1:7" ht="15">
      <c r="A1585" s="28"/>
      <c r="G1585" s="29"/>
    </row>
    <row r="1586" spans="1:7" ht="15">
      <c r="A1586" s="28"/>
      <c r="G1586" s="29"/>
    </row>
    <row r="1587" spans="1:7" ht="15">
      <c r="A1587" s="28"/>
      <c r="G1587" s="29"/>
    </row>
    <row r="1588" spans="1:7" ht="15">
      <c r="A1588" s="28"/>
      <c r="G1588" s="29"/>
    </row>
    <row r="1589" spans="1:7" ht="15">
      <c r="A1589" s="28"/>
      <c r="G1589" s="29"/>
    </row>
    <row r="1590" spans="1:7" ht="15">
      <c r="A1590" s="28"/>
      <c r="G1590" s="29"/>
    </row>
    <row r="1591" spans="1:7" ht="15">
      <c r="A1591" s="28"/>
      <c r="G1591" s="29"/>
    </row>
    <row r="1592" spans="1:7" ht="15">
      <c r="A1592" s="28"/>
      <c r="G1592" s="29"/>
    </row>
    <row r="1593" spans="1:7" ht="15">
      <c r="A1593" s="28"/>
      <c r="G1593" s="29"/>
    </row>
    <row r="1594" spans="1:7" ht="15">
      <c r="A1594" s="28"/>
      <c r="G1594" s="29"/>
    </row>
    <row r="1595" spans="1:7" ht="15">
      <c r="A1595" s="28"/>
      <c r="G1595" s="29"/>
    </row>
    <row r="1596" spans="1:7" ht="15">
      <c r="A1596" s="28"/>
      <c r="G1596" s="29"/>
    </row>
    <row r="1597" spans="1:7" ht="15">
      <c r="A1597" s="28"/>
      <c r="G1597" s="29"/>
    </row>
    <row r="1598" spans="1:7" ht="15">
      <c r="A1598" s="28"/>
      <c r="G1598" s="29"/>
    </row>
    <row r="1599" spans="1:7" ht="15">
      <c r="A1599" s="28"/>
      <c r="G1599" s="29"/>
    </row>
    <row r="1600" spans="1:7" ht="15">
      <c r="A1600" s="28"/>
      <c r="G1600" s="29"/>
    </row>
    <row r="1601" spans="1:7" ht="15">
      <c r="A1601" s="28"/>
      <c r="G1601" s="29"/>
    </row>
    <row r="1602" spans="1:7" ht="15">
      <c r="A1602" s="28"/>
      <c r="G1602" s="29"/>
    </row>
    <row r="1603" spans="1:7" ht="15">
      <c r="A1603" s="28"/>
      <c r="G1603" s="29"/>
    </row>
    <row r="1604" spans="1:7" ht="15">
      <c r="A1604" s="28"/>
      <c r="G1604" s="29"/>
    </row>
    <row r="1605" spans="1:7" ht="15">
      <c r="A1605" s="28"/>
      <c r="G1605" s="29"/>
    </row>
    <row r="1606" spans="1:7" ht="15">
      <c r="A1606" s="28"/>
      <c r="G1606" s="29"/>
    </row>
    <row r="1607" spans="1:7" ht="15">
      <c r="A1607" s="28"/>
      <c r="G1607" s="29"/>
    </row>
    <row r="1608" spans="1:7" ht="15">
      <c r="A1608" s="28"/>
      <c r="G1608" s="29"/>
    </row>
    <row r="1609" spans="1:7" ht="15">
      <c r="A1609" s="28"/>
      <c r="G1609" s="29"/>
    </row>
    <row r="1610" spans="1:7" ht="15">
      <c r="A1610" s="28"/>
      <c r="G1610" s="29"/>
    </row>
    <row r="1611" spans="1:7" ht="15">
      <c r="A1611" s="28"/>
      <c r="G1611" s="29"/>
    </row>
    <row r="1612" spans="1:7" ht="15">
      <c r="A1612" s="28"/>
      <c r="G1612" s="29"/>
    </row>
    <row r="1613" spans="1:7" ht="15">
      <c r="A1613" s="28"/>
      <c r="G1613" s="29"/>
    </row>
    <row r="1614" spans="1:7" ht="15">
      <c r="A1614" s="28"/>
      <c r="G1614" s="29"/>
    </row>
    <row r="1615" spans="1:7" ht="15">
      <c r="A1615" s="28"/>
      <c r="G1615" s="29"/>
    </row>
    <row r="1616" spans="1:7" ht="15">
      <c r="A1616" s="28"/>
      <c r="G1616" s="29"/>
    </row>
    <row r="1617" spans="1:7" ht="15">
      <c r="A1617" s="28"/>
      <c r="G1617" s="29"/>
    </row>
    <row r="1618" spans="1:7" ht="15">
      <c r="A1618" s="28"/>
      <c r="G1618" s="29"/>
    </row>
    <row r="1619" spans="1:7" ht="15">
      <c r="A1619" s="28"/>
      <c r="G1619" s="29"/>
    </row>
    <row r="1620" spans="1:7" ht="15">
      <c r="A1620" s="28"/>
      <c r="G1620" s="29"/>
    </row>
    <row r="1621" spans="1:7" ht="15">
      <c r="A1621" s="28"/>
      <c r="G1621" s="29"/>
    </row>
    <row r="1622" spans="1:7" ht="15">
      <c r="A1622" s="28"/>
      <c r="G1622" s="29"/>
    </row>
    <row r="1623" spans="1:7" ht="15">
      <c r="A1623" s="28"/>
      <c r="G1623" s="29"/>
    </row>
    <row r="1624" spans="1:7" ht="15">
      <c r="A1624" s="28"/>
      <c r="G1624" s="29"/>
    </row>
    <row r="1625" spans="1:7" ht="15">
      <c r="A1625" s="28"/>
      <c r="G1625" s="29"/>
    </row>
    <row r="1626" spans="1:7" ht="15">
      <c r="A1626" s="28"/>
      <c r="G1626" s="29"/>
    </row>
    <row r="1627" spans="1:7" ht="15">
      <c r="A1627" s="28"/>
      <c r="G1627" s="29"/>
    </row>
    <row r="1628" spans="1:7" ht="15">
      <c r="A1628" s="28"/>
      <c r="G1628" s="29"/>
    </row>
    <row r="1629" spans="1:7" ht="15">
      <c r="A1629" s="28"/>
      <c r="G1629" s="29"/>
    </row>
    <row r="1630" spans="1:7" ht="15">
      <c r="A1630" s="28"/>
      <c r="G1630" s="29"/>
    </row>
    <row r="1631" spans="1:7" ht="15">
      <c r="A1631" s="28"/>
      <c r="G1631" s="29"/>
    </row>
    <row r="1632" spans="1:7" ht="15">
      <c r="A1632" s="28"/>
      <c r="G1632" s="29"/>
    </row>
    <row r="1633" spans="1:7" ht="15">
      <c r="A1633" s="28"/>
      <c r="G1633" s="29"/>
    </row>
    <row r="1634" spans="1:7" ht="15">
      <c r="A1634" s="28"/>
      <c r="G1634" s="29"/>
    </row>
    <row r="1635" spans="1:7" ht="15">
      <c r="A1635" s="28"/>
      <c r="G1635" s="29"/>
    </row>
    <row r="1636" spans="1:7" ht="15">
      <c r="A1636" s="28"/>
      <c r="G1636" s="29"/>
    </row>
    <row r="1637" spans="1:7" ht="15">
      <c r="A1637" s="28"/>
      <c r="G1637" s="29"/>
    </row>
    <row r="1638" spans="1:7" ht="15">
      <c r="A1638" s="28"/>
      <c r="G1638" s="29"/>
    </row>
    <row r="1639" spans="1:7" ht="15">
      <c r="A1639" s="28"/>
      <c r="G1639" s="29"/>
    </row>
    <row r="1640" spans="1:7" ht="15">
      <c r="A1640" s="28"/>
      <c r="G1640" s="29"/>
    </row>
    <row r="1641" spans="1:7" ht="15">
      <c r="A1641" s="28"/>
      <c r="G1641" s="29"/>
    </row>
    <row r="1642" spans="1:7" ht="15">
      <c r="A1642" s="28"/>
      <c r="G1642" s="29"/>
    </row>
    <row r="1643" spans="1:7" ht="15">
      <c r="A1643" s="28"/>
      <c r="G1643" s="29"/>
    </row>
    <row r="1644" spans="1:7" ht="15">
      <c r="A1644" s="28"/>
      <c r="G1644" s="29"/>
    </row>
    <row r="1645" spans="1:7" ht="15">
      <c r="A1645" s="28"/>
      <c r="G1645" s="29"/>
    </row>
    <row r="1646" spans="1:7" ht="15">
      <c r="A1646" s="28"/>
      <c r="G1646" s="29"/>
    </row>
    <row r="1647" spans="1:7" ht="15">
      <c r="A1647" s="28"/>
      <c r="G1647" s="29"/>
    </row>
    <row r="1648" spans="1:7" ht="15">
      <c r="A1648" s="28"/>
      <c r="G1648" s="29"/>
    </row>
    <row r="1649" spans="1:7" ht="15">
      <c r="A1649" s="28"/>
      <c r="G1649" s="29"/>
    </row>
    <row r="1650" spans="1:7" ht="15">
      <c r="A1650" s="28"/>
      <c r="G1650" s="29"/>
    </row>
    <row r="1651" spans="1:7" ht="15">
      <c r="A1651" s="28"/>
      <c r="G1651" s="29"/>
    </row>
    <row r="1652" spans="1:7" ht="15">
      <c r="A1652" s="28"/>
      <c r="G1652" s="29"/>
    </row>
    <row r="1653" spans="1:7" ht="15">
      <c r="A1653" s="28"/>
      <c r="G1653" s="29"/>
    </row>
    <row r="1654" spans="1:7" ht="15">
      <c r="A1654" s="28"/>
      <c r="G1654" s="29"/>
    </row>
    <row r="1655" spans="1:7" ht="15">
      <c r="A1655" s="28"/>
      <c r="G1655" s="29"/>
    </row>
    <row r="1656" spans="1:7" ht="15">
      <c r="A1656" s="28"/>
      <c r="G1656" s="29"/>
    </row>
    <row r="1657" spans="1:7" ht="15">
      <c r="A1657" s="28"/>
      <c r="G1657" s="29"/>
    </row>
    <row r="1658" spans="1:7" ht="15">
      <c r="A1658" s="28"/>
      <c r="G1658" s="29"/>
    </row>
    <row r="1659" spans="1:7" ht="15">
      <c r="A1659" s="28"/>
      <c r="G1659" s="29"/>
    </row>
    <row r="1660" spans="1:7" ht="15">
      <c r="A1660" s="28"/>
      <c r="G1660" s="29"/>
    </row>
    <row r="1661" spans="1:7" ht="15">
      <c r="A1661" s="28"/>
      <c r="G1661" s="29"/>
    </row>
    <row r="1662" spans="1:7" ht="15">
      <c r="A1662" s="28"/>
      <c r="G1662" s="29"/>
    </row>
    <row r="1663" spans="1:7" ht="15">
      <c r="A1663" s="28"/>
      <c r="G1663" s="29"/>
    </row>
    <row r="1664" spans="1:7" ht="15">
      <c r="A1664" s="28"/>
      <c r="G1664" s="29"/>
    </row>
    <row r="1665" spans="1:7" ht="15">
      <c r="A1665" s="28"/>
      <c r="G1665" s="29"/>
    </row>
    <row r="1666" spans="1:7" ht="15">
      <c r="A1666" s="28"/>
      <c r="G1666" s="29"/>
    </row>
    <row r="1667" spans="1:7" ht="15">
      <c r="A1667" s="28"/>
      <c r="G1667" s="29"/>
    </row>
    <row r="1668" spans="1:7" ht="15">
      <c r="A1668" s="28"/>
      <c r="G1668" s="29"/>
    </row>
    <row r="1669" spans="1:7" ht="15">
      <c r="A1669" s="28"/>
      <c r="G1669" s="29"/>
    </row>
    <row r="1670" spans="1:7" ht="15">
      <c r="A1670" s="28"/>
      <c r="G1670" s="29"/>
    </row>
    <row r="1671" spans="1:7" ht="15">
      <c r="A1671" s="28"/>
      <c r="G1671" s="29"/>
    </row>
    <row r="1672" spans="1:7" ht="15">
      <c r="A1672" s="28"/>
      <c r="G1672" s="29"/>
    </row>
    <row r="1673" spans="1:7" ht="15">
      <c r="A1673" s="28"/>
      <c r="G1673" s="29"/>
    </row>
    <row r="1674" spans="1:7" ht="15">
      <c r="A1674" s="28"/>
      <c r="G1674" s="29"/>
    </row>
    <row r="1675" spans="1:7" ht="15">
      <c r="A1675" s="28"/>
      <c r="G1675" s="29"/>
    </row>
    <row r="1676" spans="1:7" ht="15">
      <c r="A1676" s="28"/>
      <c r="G1676" s="29"/>
    </row>
    <row r="1677" spans="1:7" ht="15">
      <c r="A1677" s="28"/>
      <c r="G1677" s="29"/>
    </row>
    <row r="1678" spans="1:7" ht="15">
      <c r="A1678" s="28"/>
      <c r="G1678" s="29"/>
    </row>
    <row r="1679" spans="1:7" ht="15">
      <c r="A1679" s="28"/>
      <c r="G1679" s="29"/>
    </row>
    <row r="1680" spans="1:7" ht="15">
      <c r="A1680" s="28"/>
      <c r="G1680" s="29"/>
    </row>
    <row r="1681" spans="1:7" ht="15">
      <c r="A1681" s="28"/>
      <c r="G1681" s="29"/>
    </row>
    <row r="1682" spans="1:7" ht="15">
      <c r="A1682" s="28"/>
      <c r="G1682" s="29"/>
    </row>
    <row r="1683" spans="1:7" ht="15">
      <c r="A1683" s="28"/>
      <c r="G1683" s="29"/>
    </row>
    <row r="1684" spans="1:7" ht="15">
      <c r="A1684" s="28"/>
      <c r="G1684" s="29"/>
    </row>
    <row r="1685" spans="1:7" ht="15">
      <c r="A1685" s="28"/>
      <c r="G1685" s="29"/>
    </row>
    <row r="1686" spans="1:7" ht="15">
      <c r="A1686" s="28"/>
      <c r="G1686" s="29"/>
    </row>
    <row r="1687" spans="1:7" ht="15">
      <c r="A1687" s="28"/>
      <c r="G1687" s="29"/>
    </row>
    <row r="1688" spans="1:7" ht="15">
      <c r="A1688" s="28"/>
      <c r="G1688" s="29"/>
    </row>
    <row r="1689" spans="1:7" ht="15">
      <c r="A1689" s="28"/>
      <c r="G1689" s="29"/>
    </row>
    <row r="1690" spans="1:7" ht="15">
      <c r="A1690" s="28"/>
      <c r="G1690" s="29"/>
    </row>
    <row r="1691" spans="1:7" ht="15">
      <c r="A1691" s="28"/>
      <c r="G1691" s="29"/>
    </row>
    <row r="1692" spans="1:7" ht="15">
      <c r="A1692" s="28"/>
      <c r="G1692" s="29"/>
    </row>
    <row r="1693" spans="1:7" ht="15">
      <c r="A1693" s="28"/>
      <c r="G1693" s="29"/>
    </row>
    <row r="1694" spans="1:7" ht="15">
      <c r="A1694" s="28"/>
      <c r="G1694" s="29"/>
    </row>
    <row r="1695" spans="1:7" ht="15">
      <c r="A1695" s="28"/>
      <c r="G1695" s="29"/>
    </row>
    <row r="1696" spans="1:7" ht="15">
      <c r="A1696" s="28"/>
      <c r="G1696" s="29"/>
    </row>
    <row r="1697" spans="1:7" ht="15">
      <c r="A1697" s="28"/>
      <c r="G1697" s="29"/>
    </row>
    <row r="1698" spans="1:7" ht="15">
      <c r="A1698" s="28"/>
      <c r="G1698" s="29"/>
    </row>
    <row r="1699" spans="1:7" ht="15">
      <c r="A1699" s="28"/>
      <c r="G1699" s="29"/>
    </row>
    <row r="1700" spans="1:7" ht="15">
      <c r="A1700" s="28"/>
      <c r="G1700" s="29"/>
    </row>
    <row r="1701" spans="1:7" ht="15">
      <c r="A1701" s="28"/>
      <c r="G1701" s="29"/>
    </row>
    <row r="1702" spans="1:7" ht="15">
      <c r="A1702" s="28"/>
      <c r="G1702" s="29"/>
    </row>
    <row r="1703" spans="1:7" ht="15">
      <c r="A1703" s="28"/>
      <c r="G1703" s="29"/>
    </row>
    <row r="1704" spans="1:7" ht="15">
      <c r="A1704" s="28"/>
      <c r="G1704" s="29"/>
    </row>
    <row r="1705" spans="1:7" ht="15">
      <c r="A1705" s="28"/>
      <c r="G1705" s="29"/>
    </row>
    <row r="1706" spans="1:7" ht="15">
      <c r="A1706" s="28"/>
      <c r="G1706" s="29"/>
    </row>
    <row r="1707" spans="1:7" ht="15">
      <c r="A1707" s="28"/>
      <c r="G1707" s="29"/>
    </row>
    <row r="1708" spans="1:7" ht="15">
      <c r="A1708" s="28"/>
      <c r="G1708" s="29"/>
    </row>
    <row r="1709" spans="1:7" ht="15">
      <c r="A1709" s="28"/>
      <c r="G1709" s="29"/>
    </row>
    <row r="1710" spans="1:7" ht="15">
      <c r="A1710" s="28"/>
      <c r="G1710" s="29"/>
    </row>
    <row r="1711" spans="1:7" ht="15">
      <c r="A1711" s="28"/>
      <c r="G1711" s="29"/>
    </row>
    <row r="1712" spans="1:7" ht="15">
      <c r="A1712" s="28"/>
      <c r="G1712" s="29"/>
    </row>
    <row r="1713" spans="1:7" ht="15">
      <c r="A1713" s="28"/>
      <c r="G1713" s="29"/>
    </row>
    <row r="1714" spans="1:7" ht="15">
      <c r="A1714" s="28"/>
      <c r="G1714" s="29"/>
    </row>
    <row r="1715" spans="1:7" ht="15">
      <c r="A1715" s="28"/>
      <c r="G1715" s="29"/>
    </row>
    <row r="1716" spans="1:7" ht="15">
      <c r="A1716" s="28"/>
      <c r="G1716" s="29"/>
    </row>
    <row r="1717" spans="1:7" ht="15">
      <c r="A1717" s="28"/>
      <c r="G1717" s="29"/>
    </row>
    <row r="1718" spans="1:7" ht="15">
      <c r="A1718" s="28"/>
      <c r="G1718" s="29"/>
    </row>
    <row r="1719" spans="1:7" ht="15">
      <c r="A1719" s="28"/>
      <c r="G1719" s="29"/>
    </row>
    <row r="1720" spans="1:7" ht="15">
      <c r="A1720" s="28"/>
      <c r="G1720" s="29"/>
    </row>
    <row r="1721" spans="1:7" ht="15">
      <c r="A1721" s="28"/>
      <c r="G1721" s="29"/>
    </row>
    <row r="1722" spans="1:7" ht="15">
      <c r="A1722" s="28"/>
      <c r="G1722" s="29"/>
    </row>
    <row r="1723" spans="1:7" ht="15">
      <c r="A1723" s="28"/>
      <c r="G1723" s="29"/>
    </row>
    <row r="1724" spans="1:7" ht="15">
      <c r="A1724" s="28"/>
      <c r="G1724" s="29"/>
    </row>
    <row r="1725" spans="1:7" ht="15">
      <c r="A1725" s="28"/>
      <c r="G1725" s="29"/>
    </row>
    <row r="1726" spans="1:7" ht="15">
      <c r="A1726" s="28"/>
      <c r="G1726" s="29"/>
    </row>
    <row r="1727" spans="1:7" ht="15">
      <c r="A1727" s="28"/>
      <c r="G1727" s="29"/>
    </row>
    <row r="1728" spans="1:7" ht="15">
      <c r="A1728" s="28"/>
      <c r="G1728" s="29"/>
    </row>
    <row r="1729" spans="1:7" ht="15">
      <c r="A1729" s="28"/>
      <c r="G1729" s="29"/>
    </row>
    <row r="1730" spans="1:7" ht="15">
      <c r="A1730" s="28"/>
      <c r="G1730" s="29"/>
    </row>
    <row r="1731" spans="1:7" ht="15">
      <c r="A1731" s="28"/>
      <c r="G1731" s="29"/>
    </row>
    <row r="1732" spans="1:7" ht="15">
      <c r="A1732" s="28"/>
      <c r="G1732" s="29"/>
    </row>
    <row r="1733" spans="1:7" ht="15">
      <c r="A1733" s="28"/>
      <c r="G1733" s="29"/>
    </row>
    <row r="1734" spans="1:7" ht="15">
      <c r="A1734" s="28"/>
      <c r="G1734" s="29"/>
    </row>
    <row r="1735" spans="1:7" ht="15">
      <c r="A1735" s="28"/>
      <c r="G1735" s="29"/>
    </row>
    <row r="1736" spans="1:7" ht="15">
      <c r="A1736" s="28"/>
      <c r="G1736" s="29"/>
    </row>
    <row r="1737" spans="1:7" ht="15">
      <c r="A1737" s="28"/>
      <c r="G1737" s="29"/>
    </row>
    <row r="1738" spans="1:7" ht="15">
      <c r="A1738" s="28"/>
      <c r="G1738" s="29"/>
    </row>
    <row r="1739" spans="1:7" ht="15">
      <c r="A1739" s="28"/>
      <c r="G1739" s="29"/>
    </row>
    <row r="1740" spans="1:7" ht="15">
      <c r="A1740" s="28"/>
      <c r="G1740" s="29"/>
    </row>
    <row r="1741" spans="1:7" ht="15">
      <c r="A1741" s="28"/>
      <c r="G1741" s="29"/>
    </row>
    <row r="1742" spans="1:7" ht="15">
      <c r="A1742" s="28"/>
      <c r="G1742" s="29"/>
    </row>
    <row r="1743" spans="1:7" ht="15">
      <c r="A1743" s="28"/>
      <c r="G1743" s="29"/>
    </row>
    <row r="1744" spans="1:7" ht="15">
      <c r="A1744" s="28"/>
      <c r="G1744" s="29"/>
    </row>
    <row r="1745" spans="1:7" ht="15">
      <c r="A1745" s="28"/>
      <c r="G1745" s="29"/>
    </row>
    <row r="1746" spans="1:7" ht="15">
      <c r="A1746" s="28"/>
      <c r="G1746" s="29"/>
    </row>
    <row r="1747" spans="1:7" ht="15">
      <c r="A1747" s="28"/>
      <c r="G1747" s="29"/>
    </row>
    <row r="1748" spans="1:7" ht="15">
      <c r="A1748" s="28"/>
      <c r="G1748" s="29"/>
    </row>
    <row r="1749" spans="1:7" ht="15">
      <c r="A1749" s="28"/>
      <c r="G1749" s="29"/>
    </row>
    <row r="1750" spans="1:7" ht="15">
      <c r="A1750" s="28"/>
      <c r="G1750" s="29"/>
    </row>
    <row r="1751" spans="1:7" ht="15">
      <c r="A1751" s="28"/>
      <c r="G1751" s="29"/>
    </row>
    <row r="1752" spans="1:7" ht="15">
      <c r="A1752" s="28"/>
      <c r="G1752" s="29"/>
    </row>
    <row r="1753" spans="1:7" ht="15">
      <c r="A1753" s="28"/>
      <c r="G1753" s="29"/>
    </row>
    <row r="1754" spans="1:7" ht="15">
      <c r="A1754" s="28"/>
      <c r="G1754" s="29"/>
    </row>
    <row r="1755" spans="1:7" ht="15">
      <c r="A1755" s="28"/>
      <c r="G1755" s="29"/>
    </row>
    <row r="1756" spans="1:7" ht="15">
      <c r="A1756" s="28"/>
      <c r="G1756" s="29"/>
    </row>
    <row r="1757" spans="1:7" ht="15">
      <c r="A1757" s="28"/>
      <c r="G1757" s="29"/>
    </row>
    <row r="1758" spans="1:7" ht="15">
      <c r="A1758" s="28"/>
      <c r="G1758" s="29"/>
    </row>
    <row r="1759" spans="1:7" ht="15">
      <c r="A1759" s="28"/>
      <c r="G1759" s="29"/>
    </row>
    <row r="1760" spans="1:7" ht="15">
      <c r="A1760" s="28"/>
      <c r="G1760" s="29"/>
    </row>
    <row r="1761" spans="1:7" ht="15">
      <c r="A1761" s="28"/>
      <c r="G1761" s="29"/>
    </row>
    <row r="1762" spans="1:7" ht="15">
      <c r="A1762" s="28"/>
      <c r="G1762" s="29"/>
    </row>
    <row r="1763" spans="1:7" ht="15">
      <c r="A1763" s="28"/>
      <c r="G1763" s="29"/>
    </row>
    <row r="1764" spans="1:7" ht="15">
      <c r="A1764" s="28"/>
      <c r="G1764" s="29"/>
    </row>
    <row r="1765" spans="1:7" ht="15">
      <c r="A1765" s="28"/>
      <c r="G1765" s="29"/>
    </row>
    <row r="1766" spans="1:7" ht="15">
      <c r="A1766" s="28"/>
      <c r="G1766" s="29"/>
    </row>
    <row r="1767" spans="1:7" ht="15">
      <c r="A1767" s="28"/>
      <c r="G1767" s="29"/>
    </row>
    <row r="1768" spans="1:7" ht="15">
      <c r="A1768" s="28"/>
      <c r="G1768" s="29"/>
    </row>
    <row r="1769" spans="1:7" ht="15">
      <c r="A1769" s="28"/>
      <c r="G1769" s="29"/>
    </row>
    <row r="1770" spans="1:7" ht="15">
      <c r="A1770" s="28"/>
      <c r="G1770" s="29"/>
    </row>
    <row r="1771" spans="1:7" ht="15">
      <c r="A1771" s="28"/>
      <c r="G1771" s="29"/>
    </row>
    <row r="1772" spans="1:7" ht="15">
      <c r="A1772" s="28"/>
      <c r="G1772" s="29"/>
    </row>
    <row r="1773" spans="1:7" ht="15">
      <c r="A1773" s="28"/>
      <c r="G1773" s="29"/>
    </row>
    <row r="1774" spans="1:7" ht="15">
      <c r="A1774" s="28"/>
      <c r="G1774" s="29"/>
    </row>
    <row r="1775" spans="1:7" ht="15">
      <c r="A1775" s="28"/>
      <c r="G1775" s="29"/>
    </row>
    <row r="1776" spans="1:7" ht="15">
      <c r="A1776" s="28"/>
      <c r="G1776" s="29"/>
    </row>
    <row r="1777" spans="1:7" ht="15">
      <c r="A1777" s="28"/>
      <c r="G1777" s="29"/>
    </row>
    <row r="1778" spans="1:7" ht="15">
      <c r="A1778" s="28"/>
      <c r="G1778" s="29"/>
    </row>
    <row r="1779" spans="1:7" ht="15">
      <c r="A1779" s="28"/>
      <c r="G1779" s="29"/>
    </row>
    <row r="1780" spans="1:7" ht="15">
      <c r="A1780" s="28"/>
      <c r="G1780" s="29"/>
    </row>
    <row r="1781" spans="1:7" ht="15">
      <c r="A1781" s="28"/>
      <c r="G1781" s="29"/>
    </row>
    <row r="1782" spans="1:7" ht="15">
      <c r="A1782" s="28"/>
      <c r="G1782" s="29"/>
    </row>
    <row r="1783" spans="1:7" ht="15">
      <c r="A1783" s="28"/>
      <c r="G1783" s="29"/>
    </row>
    <row r="1784" spans="1:7" ht="15">
      <c r="A1784" s="28"/>
      <c r="G1784" s="29"/>
    </row>
    <row r="1785" spans="1:7" ht="15">
      <c r="A1785" s="28"/>
      <c r="G1785" s="29"/>
    </row>
    <row r="1786" spans="1:7" ht="15">
      <c r="A1786" s="28"/>
      <c r="G1786" s="29"/>
    </row>
    <row r="1787" spans="1:7" ht="15">
      <c r="A1787" s="28"/>
      <c r="G1787" s="29"/>
    </row>
    <row r="1788" spans="1:7" ht="15">
      <c r="A1788" s="28"/>
      <c r="G1788" s="29"/>
    </row>
    <row r="1789" spans="1:7" ht="15">
      <c r="A1789" s="28"/>
      <c r="G1789" s="29"/>
    </row>
    <row r="1790" spans="1:7" ht="15">
      <c r="A1790" s="28"/>
      <c r="G1790" s="29"/>
    </row>
    <row r="1791" spans="1:7" ht="15">
      <c r="A1791" s="28"/>
      <c r="G1791" s="29"/>
    </row>
    <row r="1792" spans="1:7" ht="15">
      <c r="A1792" s="28"/>
      <c r="G1792" s="29"/>
    </row>
    <row r="1793" spans="1:7" ht="15">
      <c r="A1793" s="28"/>
      <c r="G1793" s="29"/>
    </row>
    <row r="1794" spans="1:7" ht="15">
      <c r="A1794" s="28"/>
      <c r="G1794" s="29"/>
    </row>
    <row r="1795" spans="1:7" ht="15">
      <c r="A1795" s="28"/>
      <c r="G1795" s="29"/>
    </row>
    <row r="1796" spans="1:7" ht="15">
      <c r="A1796" s="28"/>
      <c r="G1796" s="29"/>
    </row>
    <row r="1797" spans="1:7" ht="15">
      <c r="A1797" s="28"/>
      <c r="G1797" s="29"/>
    </row>
    <row r="1798" spans="1:7" ht="15">
      <c r="A1798" s="28"/>
      <c r="G1798" s="29"/>
    </row>
    <row r="1799" spans="1:7" ht="15">
      <c r="A1799" s="28"/>
      <c r="G1799" s="29"/>
    </row>
    <row r="1800" spans="1:7" ht="15">
      <c r="A1800" s="28"/>
      <c r="G1800" s="29"/>
    </row>
    <row r="1801" spans="1:7" ht="15">
      <c r="A1801" s="28"/>
      <c r="G1801" s="29"/>
    </row>
    <row r="1802" spans="1:7" ht="15">
      <c r="A1802" s="28"/>
      <c r="G1802" s="29"/>
    </row>
    <row r="1803" spans="1:7" ht="15">
      <c r="A1803" s="28"/>
      <c r="G1803" s="29"/>
    </row>
    <row r="1804" spans="1:7" ht="15">
      <c r="A1804" s="28"/>
      <c r="G1804" s="29"/>
    </row>
    <row r="1805" spans="1:7" ht="15">
      <c r="A1805" s="28"/>
      <c r="G1805" s="29"/>
    </row>
    <row r="1806" spans="1:7" ht="15">
      <c r="A1806" s="28"/>
      <c r="G1806" s="29"/>
    </row>
    <row r="1807" spans="1:7" ht="15">
      <c r="A1807" s="28"/>
      <c r="G1807" s="29"/>
    </row>
    <row r="1808" spans="1:7" ht="15">
      <c r="A1808" s="28"/>
      <c r="G1808" s="29"/>
    </row>
    <row r="1809" spans="1:7" ht="15">
      <c r="A1809" s="28"/>
      <c r="G1809" s="29"/>
    </row>
    <row r="1810" spans="1:7" ht="15">
      <c r="A1810" s="28"/>
      <c r="G1810" s="29"/>
    </row>
    <row r="1811" spans="1:7" ht="15">
      <c r="A1811" s="28"/>
      <c r="G1811" s="29"/>
    </row>
    <row r="1812" spans="1:7" ht="15">
      <c r="A1812" s="28"/>
      <c r="G1812" s="29"/>
    </row>
    <row r="1813" spans="1:7" ht="15">
      <c r="A1813" s="28"/>
      <c r="G1813" s="29"/>
    </row>
    <row r="1814" spans="1:7" ht="15">
      <c r="A1814" s="28"/>
      <c r="G1814" s="29"/>
    </row>
    <row r="1815" spans="1:7" ht="15">
      <c r="A1815" s="28"/>
      <c r="G1815" s="29"/>
    </row>
    <row r="1816" spans="1:7" ht="15">
      <c r="A1816" s="28"/>
      <c r="G1816" s="29"/>
    </row>
    <row r="1817" spans="1:7" ht="15">
      <c r="A1817" s="28"/>
      <c r="G1817" s="29"/>
    </row>
    <row r="1818" spans="1:7" ht="15">
      <c r="A1818" s="28"/>
      <c r="G1818" s="29"/>
    </row>
    <row r="1819" spans="1:7" ht="15">
      <c r="A1819" s="28"/>
      <c r="G1819" s="29"/>
    </row>
    <row r="1820" spans="1:7" ht="15">
      <c r="A1820" s="28"/>
      <c r="G1820" s="29"/>
    </row>
    <row r="1821" spans="1:7" ht="15">
      <c r="A1821" s="28"/>
      <c r="G1821" s="29"/>
    </row>
    <row r="1822" spans="1:7" ht="15">
      <c r="A1822" s="28"/>
      <c r="G1822" s="29"/>
    </row>
    <row r="1823" spans="1:7" ht="15">
      <c r="A1823" s="28"/>
      <c r="G1823" s="29"/>
    </row>
    <row r="1824" spans="1:7" ht="15">
      <c r="A1824" s="28"/>
      <c r="G1824" s="29"/>
    </row>
    <row r="1825" spans="1:7" ht="15">
      <c r="A1825" s="28"/>
      <c r="G1825" s="29"/>
    </row>
    <row r="1826" spans="1:7" ht="15">
      <c r="A1826" s="28"/>
      <c r="G1826" s="29"/>
    </row>
    <row r="1827" spans="1:7" ht="15">
      <c r="A1827" s="28"/>
      <c r="G1827" s="29"/>
    </row>
    <row r="1828" spans="1:7" ht="15">
      <c r="A1828" s="28"/>
      <c r="G1828" s="29"/>
    </row>
    <row r="1829" spans="1:7" ht="15">
      <c r="A1829" s="28"/>
      <c r="G1829" s="29"/>
    </row>
    <row r="1830" spans="1:7" ht="15">
      <c r="A1830" s="28"/>
      <c r="G1830" s="29"/>
    </row>
    <row r="1831" spans="1:7" ht="15">
      <c r="A1831" s="28"/>
      <c r="G1831" s="29"/>
    </row>
    <row r="1832" spans="1:7" ht="15">
      <c r="A1832" s="28"/>
      <c r="G1832" s="29"/>
    </row>
    <row r="1833" spans="1:7" ht="15">
      <c r="A1833" s="28"/>
      <c r="G1833" s="29"/>
    </row>
    <row r="1834" spans="1:7" ht="15">
      <c r="A1834" s="28"/>
      <c r="G1834" s="29"/>
    </row>
    <row r="1835" spans="1:7" ht="15">
      <c r="A1835" s="28"/>
      <c r="G1835" s="29"/>
    </row>
    <row r="1836" spans="1:7" ht="15">
      <c r="A1836" s="28"/>
      <c r="G1836" s="29"/>
    </row>
    <row r="1837" spans="1:7" ht="15">
      <c r="A1837" s="28"/>
      <c r="G1837" s="29"/>
    </row>
    <row r="1838" spans="1:7" ht="15">
      <c r="A1838" s="28"/>
      <c r="G1838" s="29"/>
    </row>
    <row r="1839" spans="1:7" ht="15">
      <c r="A1839" s="28"/>
      <c r="G1839" s="29"/>
    </row>
    <row r="1840" spans="1:7" ht="15">
      <c r="A1840" s="28"/>
      <c r="G1840" s="29"/>
    </row>
    <row r="1841" spans="1:7" ht="15">
      <c r="A1841" s="28"/>
      <c r="G1841" s="29"/>
    </row>
    <row r="1842" spans="1:7" ht="15">
      <c r="A1842" s="28"/>
      <c r="G1842" s="29"/>
    </row>
    <row r="1843" spans="1:7" ht="15">
      <c r="A1843" s="28"/>
      <c r="G1843" s="29"/>
    </row>
    <row r="1844" spans="1:7" ht="15">
      <c r="A1844" s="28"/>
      <c r="G1844" s="29"/>
    </row>
    <row r="1845" spans="1:7" ht="15">
      <c r="A1845" s="28"/>
      <c r="G1845" s="29"/>
    </row>
    <row r="1846" spans="1:7" ht="15">
      <c r="A1846" s="28"/>
      <c r="G1846" s="29"/>
    </row>
    <row r="1847" spans="1:7" ht="15">
      <c r="A1847" s="28"/>
      <c r="G1847" s="29"/>
    </row>
    <row r="1848" spans="1:7" ht="15">
      <c r="A1848" s="28"/>
      <c r="G1848" s="29"/>
    </row>
    <row r="1849" spans="1:7" ht="15">
      <c r="A1849" s="28"/>
      <c r="G1849" s="29"/>
    </row>
    <row r="1850" spans="1:7" ht="15">
      <c r="A1850" s="28"/>
      <c r="G1850" s="29"/>
    </row>
    <row r="1851" spans="1:7" ht="15">
      <c r="A1851" s="28"/>
      <c r="G1851" s="29"/>
    </row>
    <row r="1852" spans="1:7" ht="15">
      <c r="A1852" s="28"/>
      <c r="G1852" s="29"/>
    </row>
    <row r="1853" spans="1:7" ht="15">
      <c r="A1853" s="28"/>
      <c r="G1853" s="29"/>
    </row>
    <row r="1854" spans="1:7" ht="15">
      <c r="A1854" s="28"/>
      <c r="G1854" s="29"/>
    </row>
    <row r="1855" spans="1:7" ht="15">
      <c r="A1855" s="28"/>
      <c r="G1855" s="29"/>
    </row>
    <row r="1856" spans="1:7" ht="15">
      <c r="A1856" s="28"/>
      <c r="G1856" s="29"/>
    </row>
    <row r="1857" spans="1:7" ht="15">
      <c r="A1857" s="28"/>
      <c r="G1857" s="29"/>
    </row>
    <row r="1858" spans="1:7" ht="15">
      <c r="A1858" s="28"/>
      <c r="G1858" s="29"/>
    </row>
    <row r="1859" spans="1:7" ht="15">
      <c r="A1859" s="28"/>
      <c r="G1859" s="29"/>
    </row>
    <row r="1860" spans="1:7" ht="15">
      <c r="A1860" s="28"/>
      <c r="G1860" s="29"/>
    </row>
    <row r="1861" spans="1:7" ht="15">
      <c r="A1861" s="28"/>
      <c r="G1861" s="29"/>
    </row>
    <row r="1862" spans="1:7" ht="15">
      <c r="A1862" s="28"/>
      <c r="G1862" s="29"/>
    </row>
    <row r="1863" spans="1:7" ht="15">
      <c r="A1863" s="28"/>
      <c r="G1863" s="29"/>
    </row>
    <row r="1864" spans="1:7" ht="15">
      <c r="A1864" s="28"/>
      <c r="G1864" s="29"/>
    </row>
    <row r="1865" spans="1:7" ht="15">
      <c r="A1865" s="28"/>
      <c r="G1865" s="29"/>
    </row>
    <row r="1866" spans="1:7" ht="15">
      <c r="A1866" s="28"/>
      <c r="G1866" s="29"/>
    </row>
    <row r="1867" spans="1:7" ht="15">
      <c r="A1867" s="28"/>
      <c r="G1867" s="29"/>
    </row>
    <row r="1868" spans="1:7" ht="15">
      <c r="A1868" s="28"/>
      <c r="G1868" s="29"/>
    </row>
    <row r="1869" spans="1:7" ht="15">
      <c r="A1869" s="28"/>
      <c r="G1869" s="29"/>
    </row>
    <row r="1870" spans="1:7" ht="15">
      <c r="A1870" s="28"/>
      <c r="G1870" s="29"/>
    </row>
    <row r="1871" spans="1:7" ht="15">
      <c r="A1871" s="28"/>
      <c r="G1871" s="29"/>
    </row>
    <row r="1872" spans="1:7" ht="15">
      <c r="A1872" s="28"/>
      <c r="G1872" s="29"/>
    </row>
    <row r="1873" spans="1:7" ht="15">
      <c r="A1873" s="28"/>
      <c r="G1873" s="29"/>
    </row>
    <row r="1874" spans="1:7" ht="15">
      <c r="A1874" s="28"/>
      <c r="G1874" s="29"/>
    </row>
    <row r="1875" spans="1:7" ht="15">
      <c r="A1875" s="28"/>
      <c r="G1875" s="29"/>
    </row>
    <row r="1876" spans="1:7" ht="15">
      <c r="A1876" s="28"/>
      <c r="G1876" s="29"/>
    </row>
    <row r="1877" spans="1:7" ht="15">
      <c r="A1877" s="28"/>
      <c r="G1877" s="29"/>
    </row>
    <row r="1878" spans="1:7" ht="15">
      <c r="A1878" s="28"/>
      <c r="G1878" s="29"/>
    </row>
    <row r="1879" spans="1:7" ht="15">
      <c r="A1879" s="28"/>
      <c r="G1879" s="29"/>
    </row>
    <row r="1880" spans="1:7" ht="15">
      <c r="A1880" s="28"/>
      <c r="G1880" s="29"/>
    </row>
    <row r="1881" spans="1:7" ht="15">
      <c r="A1881" s="28"/>
      <c r="G1881" s="29"/>
    </row>
    <row r="1882" spans="1:7" ht="15">
      <c r="A1882" s="28"/>
      <c r="G1882" s="29"/>
    </row>
    <row r="1883" spans="1:7" ht="15">
      <c r="A1883" s="28"/>
      <c r="G1883" s="29"/>
    </row>
    <row r="1884" spans="1:7" ht="15">
      <c r="A1884" s="28"/>
      <c r="G1884" s="29"/>
    </row>
    <row r="1885" spans="1:7" ht="15">
      <c r="A1885" s="28"/>
      <c r="G1885" s="29"/>
    </row>
    <row r="1886" spans="1:7" ht="15">
      <c r="A1886" s="28"/>
      <c r="G1886" s="29"/>
    </row>
    <row r="1887" spans="1:7" ht="15">
      <c r="A1887" s="28"/>
      <c r="G1887" s="29"/>
    </row>
    <row r="1888" spans="1:7" ht="15">
      <c r="A1888" s="28"/>
      <c r="G1888" s="29"/>
    </row>
    <row r="1889" spans="1:7" ht="15">
      <c r="A1889" s="28"/>
      <c r="G1889" s="29"/>
    </row>
    <row r="1890" spans="1:7" ht="15">
      <c r="A1890" s="28"/>
      <c r="G1890" s="29"/>
    </row>
    <row r="1891" spans="1:7" ht="15">
      <c r="A1891" s="28"/>
      <c r="G1891" s="29"/>
    </row>
    <row r="1892" spans="1:7" ht="15">
      <c r="A1892" s="28"/>
      <c r="G1892" s="29"/>
    </row>
    <row r="1893" spans="1:7" ht="15">
      <c r="A1893" s="28"/>
      <c r="G1893" s="29"/>
    </row>
    <row r="1894" spans="1:7" ht="15">
      <c r="A1894" s="28"/>
      <c r="G1894" s="29"/>
    </row>
    <row r="1895" spans="1:7" ht="15">
      <c r="A1895" s="28"/>
      <c r="G1895" s="29"/>
    </row>
    <row r="1896" spans="1:7" ht="15">
      <c r="A1896" s="28"/>
      <c r="G1896" s="29"/>
    </row>
    <row r="1897" spans="1:7" ht="15">
      <c r="A1897" s="28"/>
      <c r="G1897" s="29"/>
    </row>
    <row r="1898" spans="1:7" ht="15">
      <c r="A1898" s="28"/>
      <c r="G1898" s="29"/>
    </row>
    <row r="1899" spans="1:7" ht="15">
      <c r="A1899" s="28"/>
      <c r="G1899" s="29"/>
    </row>
    <row r="1900" spans="1:7" ht="15">
      <c r="A1900" s="28"/>
      <c r="G1900" s="29"/>
    </row>
    <row r="1901" spans="1:7" ht="15">
      <c r="A1901" s="28"/>
      <c r="G1901" s="29"/>
    </row>
    <row r="1902" spans="1:7" ht="15">
      <c r="A1902" s="28"/>
      <c r="G1902" s="29"/>
    </row>
    <row r="1903" spans="1:7" ht="15">
      <c r="A1903" s="28"/>
      <c r="G1903" s="29"/>
    </row>
    <row r="1904" spans="1:7" ht="15">
      <c r="A1904" s="28"/>
      <c r="G1904" s="29"/>
    </row>
    <row r="1905" spans="1:7" ht="15">
      <c r="A1905" s="28"/>
      <c r="G1905" s="29"/>
    </row>
    <row r="1906" spans="1:7" ht="15">
      <c r="A1906" s="28"/>
      <c r="G1906" s="29"/>
    </row>
    <row r="1907" spans="1:7" ht="15">
      <c r="A1907" s="28"/>
      <c r="G1907" s="29"/>
    </row>
    <row r="1908" spans="1:7" ht="15">
      <c r="A1908" s="28"/>
      <c r="G1908" s="29"/>
    </row>
    <row r="1909" spans="1:7" ht="15">
      <c r="A1909" s="28"/>
      <c r="G1909" s="29"/>
    </row>
    <row r="1910" spans="1:7" ht="15">
      <c r="A1910" s="28"/>
      <c r="G1910" s="29"/>
    </row>
    <row r="1911" spans="1:7" ht="15">
      <c r="A1911" s="28"/>
      <c r="G1911" s="29"/>
    </row>
    <row r="1912" spans="1:7" ht="15">
      <c r="A1912" s="28"/>
      <c r="G1912" s="29"/>
    </row>
    <row r="1913" spans="1:7" ht="15">
      <c r="A1913" s="28"/>
      <c r="G1913" s="29"/>
    </row>
    <row r="1914" spans="1:7" ht="15">
      <c r="A1914" s="28"/>
      <c r="G1914" s="29"/>
    </row>
    <row r="1915" spans="1:7" ht="15">
      <c r="A1915" s="28"/>
      <c r="G1915" s="29"/>
    </row>
    <row r="1916" spans="1:7" ht="15">
      <c r="A1916" s="28"/>
      <c r="G1916" s="29"/>
    </row>
    <row r="1917" spans="1:7" ht="15">
      <c r="A1917" s="28"/>
      <c r="G1917" s="29"/>
    </row>
    <row r="1918" spans="1:7" ht="15">
      <c r="A1918" s="28"/>
      <c r="G1918" s="29"/>
    </row>
    <row r="1919" spans="1:7" ht="15">
      <c r="A1919" s="28"/>
      <c r="G1919" s="29"/>
    </row>
    <row r="1920" spans="1:7" ht="15">
      <c r="A1920" s="28"/>
      <c r="G1920" s="29"/>
    </row>
    <row r="1921" spans="1:7" ht="15">
      <c r="A1921" s="28"/>
      <c r="G1921" s="29"/>
    </row>
    <row r="1922" spans="1:7" ht="15">
      <c r="A1922" s="28"/>
      <c r="G1922" s="29"/>
    </row>
    <row r="1923" spans="1:7" ht="15">
      <c r="A1923" s="28"/>
      <c r="G1923" s="29"/>
    </row>
    <row r="1924" spans="1:7" ht="15">
      <c r="A1924" s="28"/>
      <c r="G1924" s="29"/>
    </row>
    <row r="1925" spans="1:7" ht="15">
      <c r="A1925" s="28"/>
      <c r="G1925" s="29"/>
    </row>
    <row r="1926" spans="1:7" ht="15">
      <c r="A1926" s="28"/>
      <c r="G1926" s="29"/>
    </row>
    <row r="1927" spans="1:7" ht="15">
      <c r="A1927" s="28"/>
      <c r="G1927" s="29"/>
    </row>
    <row r="1928" spans="1:7" ht="15">
      <c r="A1928" s="28"/>
      <c r="G1928" s="29"/>
    </row>
    <row r="1929" spans="1:7" ht="15">
      <c r="A1929" s="28"/>
      <c r="G1929" s="29"/>
    </row>
    <row r="1930" spans="1:7" ht="15">
      <c r="A1930" s="28"/>
      <c r="G1930" s="29"/>
    </row>
    <row r="1931" spans="1:7" ht="15">
      <c r="A1931" s="28"/>
      <c r="G1931" s="29"/>
    </row>
    <row r="1932" spans="1:7" ht="15">
      <c r="A1932" s="28"/>
      <c r="G1932" s="29"/>
    </row>
    <row r="1933" spans="1:7" ht="15">
      <c r="A1933" s="28"/>
      <c r="G1933" s="29"/>
    </row>
    <row r="1934" spans="1:7" ht="15">
      <c r="A1934" s="28"/>
      <c r="G1934" s="29"/>
    </row>
    <row r="1935" spans="1:7" ht="15">
      <c r="A1935" s="28"/>
      <c r="G1935" s="29"/>
    </row>
    <row r="1936" spans="1:7" ht="15">
      <c r="A1936" s="28"/>
      <c r="G1936" s="29"/>
    </row>
    <row r="1937" spans="1:7" ht="15">
      <c r="A1937" s="28"/>
      <c r="G1937" s="29"/>
    </row>
    <row r="1938" spans="1:7" ht="15">
      <c r="A1938" s="28"/>
      <c r="G1938" s="29"/>
    </row>
    <row r="1939" spans="1:7" ht="15">
      <c r="A1939" s="28"/>
      <c r="G1939" s="29"/>
    </row>
    <row r="1940" spans="1:7" ht="15">
      <c r="A1940" s="28"/>
      <c r="G1940" s="29"/>
    </row>
    <row r="1941" spans="1:7" ht="15">
      <c r="A1941" s="28"/>
      <c r="G1941" s="29"/>
    </row>
    <row r="1942" spans="1:7" ht="15">
      <c r="A1942" s="28"/>
      <c r="G1942" s="29"/>
    </row>
    <row r="1943" spans="1:7" ht="15">
      <c r="A1943" s="28"/>
      <c r="G1943" s="29"/>
    </row>
    <row r="1944" spans="1:7" ht="15">
      <c r="A1944" s="28"/>
      <c r="G1944" s="29"/>
    </row>
    <row r="1945" spans="1:7" ht="15">
      <c r="A1945" s="28"/>
      <c r="G1945" s="29"/>
    </row>
    <row r="1946" spans="1:7" ht="15">
      <c r="A1946" s="28"/>
      <c r="G1946" s="29"/>
    </row>
    <row r="1947" spans="1:7" ht="15">
      <c r="A1947" s="28"/>
      <c r="G1947" s="29"/>
    </row>
    <row r="1948" spans="1:7" ht="15">
      <c r="A1948" s="28"/>
      <c r="G1948" s="29"/>
    </row>
    <row r="1949" spans="1:7" ht="15">
      <c r="A1949" s="28"/>
      <c r="G1949" s="29"/>
    </row>
    <row r="1950" spans="1:7" ht="15">
      <c r="A1950" s="28"/>
      <c r="G1950" s="29"/>
    </row>
    <row r="1951" spans="1:7" ht="15">
      <c r="A1951" s="28"/>
      <c r="G1951" s="29"/>
    </row>
    <row r="1952" spans="1:7" ht="15">
      <c r="A1952" s="28"/>
      <c r="G1952" s="29"/>
    </row>
    <row r="1953" spans="1:7" ht="15">
      <c r="A1953" s="28"/>
      <c r="G1953" s="29"/>
    </row>
    <row r="1954" spans="1:7" ht="15">
      <c r="A1954" s="28"/>
      <c r="G1954" s="29"/>
    </row>
    <row r="1955" spans="1:7" ht="15">
      <c r="A1955" s="28"/>
      <c r="G1955" s="29"/>
    </row>
    <row r="1956" spans="1:7" ht="15">
      <c r="A1956" s="28"/>
      <c r="G1956" s="29"/>
    </row>
    <row r="1957" spans="1:7" ht="15">
      <c r="A1957" s="28"/>
      <c r="G1957" s="29"/>
    </row>
    <row r="1958" spans="1:7" ht="15">
      <c r="A1958" s="28"/>
      <c r="G1958" s="29"/>
    </row>
    <row r="1959" spans="1:7" ht="15">
      <c r="A1959" s="28"/>
      <c r="G1959" s="29"/>
    </row>
    <row r="1960" spans="1:7" ht="15">
      <c r="A1960" s="28"/>
      <c r="G1960" s="29"/>
    </row>
    <row r="1961" spans="1:7" ht="15">
      <c r="A1961" s="28"/>
      <c r="G1961" s="29"/>
    </row>
    <row r="1962" spans="1:7" ht="15">
      <c r="A1962" s="28"/>
      <c r="G1962" s="29"/>
    </row>
    <row r="1963" spans="1:7" ht="15">
      <c r="A1963" s="28"/>
      <c r="G1963" s="29"/>
    </row>
    <row r="1964" spans="1:7" ht="15">
      <c r="A1964" s="28"/>
      <c r="G1964" s="29"/>
    </row>
    <row r="1965" spans="1:7" ht="15">
      <c r="A1965" s="28"/>
      <c r="G1965" s="29"/>
    </row>
    <row r="1966" spans="1:7" ht="15">
      <c r="A1966" s="28"/>
      <c r="G1966" s="29"/>
    </row>
    <row r="1967" spans="1:7" ht="15">
      <c r="A1967" s="28"/>
      <c r="G1967" s="29"/>
    </row>
    <row r="1968" spans="1:7" ht="15">
      <c r="A1968" s="28"/>
      <c r="G1968" s="29"/>
    </row>
    <row r="1969" spans="1:7" ht="15">
      <c r="A1969" s="28"/>
      <c r="G1969" s="29"/>
    </row>
    <row r="1970" spans="1:7" ht="15">
      <c r="A1970" s="28"/>
      <c r="G1970" s="29"/>
    </row>
    <row r="1971" spans="1:7" ht="15">
      <c r="A1971" s="28"/>
      <c r="G1971" s="29"/>
    </row>
    <row r="1972" spans="1:7" ht="15">
      <c r="A1972" s="28"/>
      <c r="G1972" s="29"/>
    </row>
    <row r="1973" spans="1:7" ht="15">
      <c r="A1973" s="28"/>
      <c r="G1973" s="29"/>
    </row>
    <row r="1974" spans="1:7" ht="15">
      <c r="A1974" s="28"/>
      <c r="G1974" s="29"/>
    </row>
    <row r="1975" spans="1:7" ht="15">
      <c r="A1975" s="28"/>
      <c r="G1975" s="29"/>
    </row>
    <row r="1976" spans="1:7" ht="15">
      <c r="A1976" s="28"/>
      <c r="G1976" s="29"/>
    </row>
    <row r="1977" spans="1:7" ht="15">
      <c r="A1977" s="28"/>
      <c r="G1977" s="29"/>
    </row>
    <row r="1978" spans="1:7" ht="15">
      <c r="A1978" s="28"/>
      <c r="G1978" s="29"/>
    </row>
    <row r="1979" spans="1:7" ht="15">
      <c r="A1979" s="28"/>
      <c r="G1979" s="29"/>
    </row>
    <row r="1980" spans="1:7" ht="15">
      <c r="A1980" s="28"/>
      <c r="G1980" s="29"/>
    </row>
    <row r="1981" spans="1:7" ht="15">
      <c r="A1981" s="28"/>
      <c r="G1981" s="29"/>
    </row>
    <row r="1982" spans="1:7" ht="15">
      <c r="A1982" s="28"/>
      <c r="G1982" s="29"/>
    </row>
    <row r="1983" spans="1:7" ht="15">
      <c r="A1983" s="28"/>
      <c r="G1983" s="29"/>
    </row>
    <row r="1984" spans="1:7" ht="15">
      <c r="A1984" s="28"/>
      <c r="G1984" s="29"/>
    </row>
    <row r="1985" spans="1:7" ht="15">
      <c r="A1985" s="28"/>
      <c r="G1985" s="29"/>
    </row>
    <row r="1986" spans="1:7" ht="15">
      <c r="A1986" s="28"/>
      <c r="G1986" s="29"/>
    </row>
    <row r="1987" spans="1:7" ht="15">
      <c r="A1987" s="28"/>
      <c r="G1987" s="29"/>
    </row>
    <row r="1988" spans="1:7" ht="15">
      <c r="A1988" s="28"/>
      <c r="G1988" s="29"/>
    </row>
    <row r="1989" spans="1:7" ht="15">
      <c r="A1989" s="28"/>
      <c r="G1989" s="29"/>
    </row>
    <row r="1990" spans="1:7" ht="15">
      <c r="A1990" s="28"/>
      <c r="G1990" s="29"/>
    </row>
    <row r="1991" spans="1:7" ht="15">
      <c r="A1991" s="28"/>
      <c r="G1991" s="29"/>
    </row>
    <row r="1992" spans="1:7" ht="15">
      <c r="A1992" s="28"/>
      <c r="G1992" s="29"/>
    </row>
    <row r="1993" spans="1:7" ht="15">
      <c r="A1993" s="28"/>
      <c r="G1993" s="29"/>
    </row>
    <row r="1994" spans="1:7" ht="15">
      <c r="A1994" s="28"/>
      <c r="G1994" s="29"/>
    </row>
    <row r="1995" spans="1:7" ht="15">
      <c r="A1995" s="28"/>
      <c r="G1995" s="29"/>
    </row>
    <row r="1996" spans="1:7" ht="15">
      <c r="A1996" s="28"/>
      <c r="G1996" s="29"/>
    </row>
    <row r="1997" spans="1:7" ht="15">
      <c r="A1997" s="28"/>
      <c r="G1997" s="29"/>
    </row>
    <row r="1998" spans="1:7" ht="15">
      <c r="A1998" s="28"/>
      <c r="G1998" s="29"/>
    </row>
    <row r="1999" spans="1:7" ht="15">
      <c r="A1999" s="28"/>
      <c r="G1999" s="29"/>
    </row>
    <row r="2000" spans="1:7" ht="15">
      <c r="A2000" s="28"/>
      <c r="G2000" s="29"/>
    </row>
    <row r="2001" spans="1:7" ht="15">
      <c r="A2001" s="28"/>
      <c r="G2001" s="29"/>
    </row>
    <row r="2002" spans="1:7" ht="15">
      <c r="A2002" s="28"/>
      <c r="G2002" s="29"/>
    </row>
    <row r="2003" spans="1:7" ht="15">
      <c r="A2003" s="28"/>
      <c r="G2003" s="29"/>
    </row>
    <row r="2004" spans="1:7" ht="15">
      <c r="A2004" s="28"/>
      <c r="G2004" s="29"/>
    </row>
    <row r="2005" spans="1:7" ht="15">
      <c r="A2005" s="28"/>
      <c r="G2005" s="29"/>
    </row>
    <row r="2006" spans="1:7" ht="15">
      <c r="A2006" s="28"/>
      <c r="G2006" s="29"/>
    </row>
    <row r="2007" spans="1:7" ht="15">
      <c r="A2007" s="28"/>
      <c r="G2007" s="29"/>
    </row>
    <row r="2008" spans="1:7" ht="15">
      <c r="A2008" s="28"/>
      <c r="G2008" s="29"/>
    </row>
    <row r="2009" spans="1:7" ht="15">
      <c r="A2009" s="28"/>
      <c r="G2009" s="29"/>
    </row>
    <row r="2010" spans="1:7" ht="15">
      <c r="A2010" s="28"/>
      <c r="G2010" s="29"/>
    </row>
    <row r="2011" spans="1:7" ht="15">
      <c r="A2011" s="28"/>
      <c r="G2011" s="29"/>
    </row>
    <row r="2012" spans="1:7" ht="15">
      <c r="A2012" s="28"/>
      <c r="G2012" s="29"/>
    </row>
    <row r="2013" spans="1:7" ht="15">
      <c r="A2013" s="28"/>
      <c r="G2013" s="29"/>
    </row>
    <row r="2014" spans="1:7" ht="15">
      <c r="A2014" s="28"/>
      <c r="G2014" s="29"/>
    </row>
    <row r="2015" spans="1:7" ht="15">
      <c r="A2015" s="28"/>
      <c r="G2015" s="29"/>
    </row>
    <row r="2016" spans="1:7" ht="15">
      <c r="A2016" s="28"/>
      <c r="G2016" s="29"/>
    </row>
    <row r="2017" spans="1:7" ht="15">
      <c r="A2017" s="28"/>
      <c r="G2017" s="29"/>
    </row>
    <row r="2018" spans="1:7" ht="15">
      <c r="A2018" s="28"/>
      <c r="G2018" s="29"/>
    </row>
    <row r="2019" spans="1:7" ht="15">
      <c r="A2019" s="28"/>
      <c r="G2019" s="29"/>
    </row>
    <row r="2020" spans="1:7" ht="15">
      <c r="A2020" s="28"/>
      <c r="G2020" s="29"/>
    </row>
    <row r="2021" spans="1:7" ht="15">
      <c r="A2021" s="28"/>
      <c r="G2021" s="29"/>
    </row>
    <row r="2022" spans="1:7" ht="15">
      <c r="A2022" s="28"/>
      <c r="G2022" s="29"/>
    </row>
    <row r="2023" spans="1:7" ht="15">
      <c r="A2023" s="28"/>
      <c r="G2023" s="29"/>
    </row>
    <row r="2024" spans="1:7" ht="15">
      <c r="A2024" s="28"/>
      <c r="G2024" s="29"/>
    </row>
    <row r="2025" spans="1:7" ht="15">
      <c r="A2025" s="28"/>
      <c r="G2025" s="29"/>
    </row>
    <row r="2026" spans="1:7" ht="15">
      <c r="A2026" s="28"/>
      <c r="G2026" s="29"/>
    </row>
    <row r="2027" spans="1:7" ht="15">
      <c r="A2027" s="28"/>
      <c r="G2027" s="29"/>
    </row>
    <row r="2028" spans="1:7" ht="15">
      <c r="A2028" s="28"/>
      <c r="G2028" s="29"/>
    </row>
    <row r="2029" spans="1:7" ht="15">
      <c r="A2029" s="28"/>
      <c r="G2029" s="29"/>
    </row>
    <row r="2030" spans="1:7" ht="15">
      <c r="A2030" s="28"/>
      <c r="G2030" s="29"/>
    </row>
    <row r="2031" spans="1:7" ht="15">
      <c r="A2031" s="28"/>
      <c r="G2031" s="29"/>
    </row>
    <row r="2032" spans="1:7" ht="15">
      <c r="A2032" s="28"/>
      <c r="G2032" s="29"/>
    </row>
    <row r="2033" spans="1:7" ht="15">
      <c r="A2033" s="28"/>
      <c r="G2033" s="29"/>
    </row>
    <row r="2034" spans="1:7" ht="15">
      <c r="A2034" s="28"/>
      <c r="G2034" s="29"/>
    </row>
    <row r="2035" spans="1:7" ht="15">
      <c r="A2035" s="28"/>
      <c r="G2035" s="29"/>
    </row>
    <row r="2036" spans="1:7" ht="15">
      <c r="A2036" s="28"/>
      <c r="G2036" s="29"/>
    </row>
    <row r="2037" spans="1:7" ht="15">
      <c r="A2037" s="28"/>
      <c r="G2037" s="29"/>
    </row>
    <row r="2038" spans="1:7" ht="15">
      <c r="A2038" s="28"/>
      <c r="G2038" s="29"/>
    </row>
    <row r="2039" spans="1:7" ht="15">
      <c r="A2039" s="28"/>
      <c r="G2039" s="29"/>
    </row>
    <row r="2040" spans="1:7" ht="15">
      <c r="A2040" s="28"/>
      <c r="G2040" s="29"/>
    </row>
    <row r="2041" spans="1:7" ht="15">
      <c r="A2041" s="28"/>
      <c r="G2041" s="29"/>
    </row>
    <row r="2042" spans="1:7" ht="15">
      <c r="A2042" s="28"/>
      <c r="G2042" s="29"/>
    </row>
    <row r="2043" spans="1:7" ht="15">
      <c r="A2043" s="28"/>
      <c r="G2043" s="29"/>
    </row>
    <row r="2044" spans="1:7" ht="15">
      <c r="A2044" s="28"/>
      <c r="G2044" s="29"/>
    </row>
    <row r="2045" spans="1:7" ht="15">
      <c r="A2045" s="28"/>
      <c r="G2045" s="29"/>
    </row>
    <row r="2046" spans="1:7" ht="15">
      <c r="A2046" s="28"/>
      <c r="G2046" s="29"/>
    </row>
    <row r="2047" spans="1:7" ht="15">
      <c r="A2047" s="28"/>
      <c r="G2047" s="29"/>
    </row>
    <row r="2048" spans="1:7" ht="15">
      <c r="A2048" s="28"/>
      <c r="G2048" s="29"/>
    </row>
    <row r="2049" spans="1:7" ht="15">
      <c r="A2049" s="28"/>
      <c r="G2049" s="29"/>
    </row>
    <row r="2050" spans="1:7" ht="15">
      <c r="A2050" s="28"/>
      <c r="G2050" s="29"/>
    </row>
    <row r="2051" spans="1:7" ht="15">
      <c r="A2051" s="28"/>
      <c r="G2051" s="29"/>
    </row>
    <row r="2052" spans="1:7" ht="15">
      <c r="A2052" s="28"/>
      <c r="G2052" s="29"/>
    </row>
    <row r="2053" spans="1:7" ht="15">
      <c r="A2053" s="28"/>
      <c r="G2053" s="29"/>
    </row>
    <row r="2054" spans="1:7" ht="15">
      <c r="A2054" s="28"/>
      <c r="G2054" s="29"/>
    </row>
    <row r="2055" spans="1:7" ht="15">
      <c r="A2055" s="28"/>
      <c r="G2055" s="29"/>
    </row>
    <row r="2056" spans="1:7" ht="15">
      <c r="A2056" s="28"/>
      <c r="G2056" s="29"/>
    </row>
    <row r="2057" spans="1:7" ht="15">
      <c r="A2057" s="28"/>
      <c r="G2057" s="29"/>
    </row>
    <row r="2058" spans="1:7" ht="15">
      <c r="A2058" s="28"/>
      <c r="G2058" s="29"/>
    </row>
    <row r="2059" spans="1:7" ht="15">
      <c r="A2059" s="28"/>
      <c r="G2059" s="29"/>
    </row>
    <row r="2060" spans="1:7" ht="15">
      <c r="A2060" s="28"/>
      <c r="G2060" s="29"/>
    </row>
    <row r="2061" spans="1:7" ht="15">
      <c r="A2061" s="28"/>
      <c r="G2061" s="29"/>
    </row>
    <row r="2062" spans="1:7" ht="15">
      <c r="A2062" s="28"/>
      <c r="G2062" s="29"/>
    </row>
    <row r="2063" spans="1:7" ht="15">
      <c r="A2063" s="28"/>
      <c r="G2063" s="29"/>
    </row>
    <row r="2064" spans="1:7" ht="15">
      <c r="A2064" s="28"/>
      <c r="G2064" s="29"/>
    </row>
    <row r="2065" spans="1:7" ht="15">
      <c r="A2065" s="28"/>
      <c r="G2065" s="29"/>
    </row>
    <row r="2066" spans="1:7" ht="15">
      <c r="A2066" s="28"/>
      <c r="G2066" s="29"/>
    </row>
    <row r="2067" spans="1:7" ht="15">
      <c r="A2067" s="28"/>
      <c r="G2067" s="29"/>
    </row>
    <row r="2068" spans="1:7" ht="15">
      <c r="A2068" s="28"/>
      <c r="G2068" s="29"/>
    </row>
    <row r="2069" spans="1:7" ht="15">
      <c r="A2069" s="28"/>
      <c r="G2069" s="29"/>
    </row>
    <row r="2070" spans="1:7" ht="15">
      <c r="A2070" s="28"/>
      <c r="G2070" s="29"/>
    </row>
    <row r="2071" spans="1:7" ht="15">
      <c r="A2071" s="28"/>
      <c r="G2071" s="29"/>
    </row>
    <row r="2072" spans="1:7" ht="15">
      <c r="A2072" s="28"/>
      <c r="G2072" s="29"/>
    </row>
    <row r="2073" spans="1:7" ht="15">
      <c r="A2073" s="28"/>
      <c r="G2073" s="29"/>
    </row>
    <row r="2074" spans="1:7" ht="15">
      <c r="A2074" s="28"/>
      <c r="G2074" s="29"/>
    </row>
    <row r="2075" spans="1:7" ht="15">
      <c r="A2075" s="28"/>
      <c r="G2075" s="29"/>
    </row>
    <row r="2076" spans="1:7" ht="15">
      <c r="A2076" s="28"/>
      <c r="G2076" s="29"/>
    </row>
    <row r="2077" spans="1:7" ht="15">
      <c r="A2077" s="28"/>
      <c r="G2077" s="29"/>
    </row>
    <row r="2078" spans="1:7" ht="15">
      <c r="A2078" s="28"/>
      <c r="G2078" s="29"/>
    </row>
    <row r="2079" spans="1:7" ht="15">
      <c r="A2079" s="28"/>
      <c r="G2079" s="29"/>
    </row>
    <row r="2080" spans="1:7" ht="15">
      <c r="A2080" s="28"/>
      <c r="G2080" s="29"/>
    </row>
    <row r="2081" spans="1:7" ht="15">
      <c r="A2081" s="28"/>
      <c r="G2081" s="29"/>
    </row>
    <row r="2082" spans="1:7" ht="15">
      <c r="A2082" s="28"/>
      <c r="G2082" s="29"/>
    </row>
    <row r="2083" spans="1:7" ht="15">
      <c r="A2083" s="28"/>
      <c r="G2083" s="29"/>
    </row>
    <row r="2084" spans="1:7" ht="15">
      <c r="A2084" s="28"/>
      <c r="G2084" s="29"/>
    </row>
    <row r="2085" spans="1:7" ht="15">
      <c r="A2085" s="28"/>
      <c r="G2085" s="29"/>
    </row>
    <row r="2086" spans="1:7" ht="15">
      <c r="A2086" s="28"/>
      <c r="G2086" s="29"/>
    </row>
    <row r="2087" spans="1:7" ht="15">
      <c r="A2087" s="28"/>
      <c r="G2087" s="29"/>
    </row>
    <row r="2088" spans="1:7" ht="15">
      <c r="A2088" s="28"/>
      <c r="G2088" s="29"/>
    </row>
    <row r="2089" spans="1:7" ht="15">
      <c r="A2089" s="28"/>
      <c r="G2089" s="29"/>
    </row>
    <row r="2090" spans="1:7" ht="15">
      <c r="A2090" s="28"/>
      <c r="G2090" s="29"/>
    </row>
    <row r="2091" spans="1:7" ht="15">
      <c r="A2091" s="28"/>
      <c r="G2091" s="29"/>
    </row>
    <row r="2092" spans="1:7" ht="15">
      <c r="A2092" s="28"/>
      <c r="G2092" s="29"/>
    </row>
    <row r="2093" spans="1:7" ht="15">
      <c r="A2093" s="28"/>
      <c r="G2093" s="29"/>
    </row>
    <row r="2094" spans="1:7" ht="15">
      <c r="A2094" s="28"/>
      <c r="G2094" s="29"/>
    </row>
    <row r="2095" spans="1:7" ht="15">
      <c r="A2095" s="28"/>
      <c r="G2095" s="29"/>
    </row>
    <row r="2096" spans="1:7" ht="15">
      <c r="A2096" s="28"/>
      <c r="G2096" s="29"/>
    </row>
    <row r="2097" spans="1:7" ht="15">
      <c r="A2097" s="28"/>
      <c r="G2097" s="29"/>
    </row>
    <row r="2098" spans="1:7" ht="15">
      <c r="A2098" s="28"/>
      <c r="G2098" s="29"/>
    </row>
    <row r="2099" spans="1:7" ht="15">
      <c r="A2099" s="28"/>
      <c r="G2099" s="29"/>
    </row>
    <row r="2100" spans="1:7" ht="15">
      <c r="A2100" s="28"/>
      <c r="G2100" s="29"/>
    </row>
    <row r="2101" spans="1:7" ht="15">
      <c r="A2101" s="28"/>
      <c r="G2101" s="29"/>
    </row>
    <row r="2102" spans="1:7" ht="15">
      <c r="A2102" s="28"/>
      <c r="G2102" s="29"/>
    </row>
    <row r="2103" spans="1:7" ht="15">
      <c r="A2103" s="28"/>
      <c r="G2103" s="29"/>
    </row>
    <row r="2104" spans="1:7" ht="15">
      <c r="A2104" s="28"/>
      <c r="G2104" s="29"/>
    </row>
    <row r="2105" spans="1:7" ht="15">
      <c r="A2105" s="28"/>
      <c r="G2105" s="29"/>
    </row>
    <row r="2106" spans="1:7" ht="15">
      <c r="A2106" s="28"/>
      <c r="G2106" s="29"/>
    </row>
    <row r="2107" spans="1:7" ht="15">
      <c r="A2107" s="28"/>
      <c r="G2107" s="29"/>
    </row>
    <row r="2108" spans="1:7" ht="15">
      <c r="A2108" s="28"/>
      <c r="G2108" s="29"/>
    </row>
    <row r="2109" spans="1:7" ht="15">
      <c r="A2109" s="28"/>
      <c r="G2109" s="29"/>
    </row>
    <row r="2110" spans="1:7" ht="15">
      <c r="A2110" s="28"/>
      <c r="G2110" s="29"/>
    </row>
    <row r="2111" spans="1:7" ht="15">
      <c r="A2111" s="28"/>
      <c r="G2111" s="29"/>
    </row>
    <row r="2112" spans="1:7" ht="15">
      <c r="A2112" s="28"/>
      <c r="G2112" s="29"/>
    </row>
    <row r="2113" spans="1:7" ht="15">
      <c r="A2113" s="28"/>
      <c r="G2113" s="29"/>
    </row>
    <row r="2114" spans="1:7" ht="15">
      <c r="A2114" s="28"/>
      <c r="G2114" s="29"/>
    </row>
    <row r="2115" spans="1:7" ht="15">
      <c r="A2115" s="28"/>
      <c r="G2115" s="29"/>
    </row>
    <row r="2116" spans="1:7" ht="15">
      <c r="A2116" s="28"/>
      <c r="G2116" s="29"/>
    </row>
    <row r="2117" spans="1:7" ht="15">
      <c r="A2117" s="28"/>
      <c r="G2117" s="29"/>
    </row>
    <row r="2118" spans="1:7" ht="15">
      <c r="A2118" s="28"/>
      <c r="G2118" s="29"/>
    </row>
    <row r="2119" spans="1:7" ht="15">
      <c r="A2119" s="28"/>
      <c r="G2119" s="29"/>
    </row>
    <row r="2120" spans="1:7" ht="15">
      <c r="A2120" s="28"/>
      <c r="G2120" s="29"/>
    </row>
    <row r="2121" spans="1:7" ht="15">
      <c r="A2121" s="28"/>
      <c r="G2121" s="29"/>
    </row>
    <row r="2122" spans="1:7" ht="15">
      <c r="A2122" s="28"/>
      <c r="G2122" s="29"/>
    </row>
    <row r="2123" spans="1:7" ht="15">
      <c r="A2123" s="28"/>
      <c r="G2123" s="29"/>
    </row>
    <row r="2124" spans="1:7" ht="15">
      <c r="A2124" s="28"/>
      <c r="G2124" s="29"/>
    </row>
    <row r="2125" spans="1:7" ht="15">
      <c r="A2125" s="28"/>
      <c r="G2125" s="29"/>
    </row>
    <row r="2126" spans="1:7" ht="15">
      <c r="A2126" s="28"/>
      <c r="G2126" s="29"/>
    </row>
    <row r="2127" spans="1:7" ht="15">
      <c r="A2127" s="28"/>
      <c r="G2127" s="29"/>
    </row>
    <row r="2128" spans="1:7" ht="15">
      <c r="A2128" s="28"/>
      <c r="G2128" s="29"/>
    </row>
    <row r="2129" spans="1:7" ht="15">
      <c r="A2129" s="28"/>
      <c r="G2129" s="29"/>
    </row>
    <row r="2130" spans="1:7" ht="15">
      <c r="A2130" s="28"/>
      <c r="G2130" s="29"/>
    </row>
    <row r="2131" spans="1:7" ht="15">
      <c r="A2131" s="28"/>
      <c r="G2131" s="29"/>
    </row>
    <row r="2132" spans="1:7" ht="15">
      <c r="A2132" s="28"/>
      <c r="G2132" s="29"/>
    </row>
    <row r="2133" spans="1:7" ht="15">
      <c r="A2133" s="28"/>
      <c r="G2133" s="29"/>
    </row>
    <row r="2134" spans="1:7" ht="15">
      <c r="A2134" s="28"/>
      <c r="G2134" s="29"/>
    </row>
    <row r="2135" spans="1:7" ht="15">
      <c r="A2135" s="28"/>
      <c r="G2135" s="29"/>
    </row>
    <row r="2136" spans="1:7" ht="15">
      <c r="A2136" s="28"/>
      <c r="G2136" s="29"/>
    </row>
    <row r="2137" spans="1:7" ht="15">
      <c r="A2137" s="28"/>
      <c r="G2137" s="29"/>
    </row>
    <row r="2138" spans="1:7" ht="15">
      <c r="A2138" s="28"/>
      <c r="G2138" s="29"/>
    </row>
    <row r="2139" spans="1:7" ht="15">
      <c r="A2139" s="28"/>
      <c r="G2139" s="29"/>
    </row>
    <row r="2140" spans="1:7" ht="15">
      <c r="A2140" s="28"/>
      <c r="G2140" s="29"/>
    </row>
    <row r="2141" spans="1:7" ht="15">
      <c r="A2141" s="28"/>
      <c r="G2141" s="29"/>
    </row>
    <row r="2142" spans="1:7" ht="15">
      <c r="A2142" s="28"/>
      <c r="G2142" s="29"/>
    </row>
    <row r="2143" spans="1:7" ht="15">
      <c r="A2143" s="28"/>
      <c r="G2143" s="29"/>
    </row>
    <row r="2144" spans="1:7" ht="15">
      <c r="A2144" s="28"/>
      <c r="G2144" s="29"/>
    </row>
    <row r="2145" spans="1:7" ht="15">
      <c r="A2145" s="28"/>
      <c r="G2145" s="29"/>
    </row>
    <row r="2146" spans="1:7" ht="15">
      <c r="A2146" s="28"/>
      <c r="G2146" s="29"/>
    </row>
    <row r="2147" spans="1:7" ht="15">
      <c r="A2147" s="28"/>
      <c r="G2147" s="29"/>
    </row>
    <row r="2148" spans="1:7" ht="15">
      <c r="A2148" s="28"/>
      <c r="G2148" s="29"/>
    </row>
    <row r="2149" spans="1:7" ht="15">
      <c r="A2149" s="28"/>
      <c r="G2149" s="29"/>
    </row>
    <row r="2150" spans="1:7" ht="15">
      <c r="A2150" s="28"/>
      <c r="G2150" s="29"/>
    </row>
    <row r="2151" spans="1:7" ht="15">
      <c r="A2151" s="28"/>
      <c r="G2151" s="29"/>
    </row>
    <row r="2152" spans="1:7" ht="15">
      <c r="A2152" s="28"/>
      <c r="G2152" s="29"/>
    </row>
    <row r="2153" spans="1:7" ht="15">
      <c r="A2153" s="28"/>
      <c r="G2153" s="29"/>
    </row>
    <row r="2154" spans="1:7" ht="15">
      <c r="A2154" s="28"/>
      <c r="G2154" s="29"/>
    </row>
    <row r="2155" spans="1:7" ht="15">
      <c r="A2155" s="28"/>
      <c r="G2155" s="29"/>
    </row>
    <row r="2156" spans="1:7" ht="15">
      <c r="A2156" s="28"/>
      <c r="G2156" s="29"/>
    </row>
    <row r="2157" spans="1:7" ht="15">
      <c r="A2157" s="28"/>
      <c r="G2157" s="29"/>
    </row>
    <row r="2158" spans="1:7" ht="15">
      <c r="A2158" s="28"/>
      <c r="G2158" s="29"/>
    </row>
    <row r="2159" spans="1:7" ht="15">
      <c r="A2159" s="28"/>
      <c r="G2159" s="29"/>
    </row>
    <row r="2160" spans="1:7" ht="15">
      <c r="A2160" s="28"/>
      <c r="G2160" s="29"/>
    </row>
    <row r="2161" spans="1:7" ht="15">
      <c r="A2161" s="28"/>
      <c r="G2161" s="29"/>
    </row>
    <row r="2162" spans="1:7" ht="15">
      <c r="A2162" s="28"/>
      <c r="G2162" s="29"/>
    </row>
    <row r="2163" spans="1:7" ht="15">
      <c r="A2163" s="28"/>
      <c r="G2163" s="29"/>
    </row>
    <row r="2164" spans="1:7" ht="15">
      <c r="A2164" s="28"/>
      <c r="G2164" s="29"/>
    </row>
    <row r="2165" spans="1:7" ht="15">
      <c r="A2165" s="28"/>
      <c r="G2165" s="29"/>
    </row>
    <row r="2166" spans="1:7" ht="15">
      <c r="A2166" s="28"/>
      <c r="G2166" s="29"/>
    </row>
    <row r="2167" spans="1:7" ht="15">
      <c r="A2167" s="28"/>
      <c r="G2167" s="29"/>
    </row>
    <row r="2168" spans="1:7" ht="15">
      <c r="A2168" s="28"/>
      <c r="G2168" s="29"/>
    </row>
    <row r="2169" spans="1:7" ht="15">
      <c r="A2169" s="28"/>
      <c r="G2169" s="29"/>
    </row>
    <row r="2170" spans="1:7" ht="15">
      <c r="A2170" s="28"/>
      <c r="G2170" s="29"/>
    </row>
    <row r="2171" spans="1:7" ht="15">
      <c r="A2171" s="28"/>
      <c r="G2171" s="29"/>
    </row>
    <row r="2172" spans="1:7" ht="15">
      <c r="A2172" s="28"/>
      <c r="G2172" s="29"/>
    </row>
    <row r="2173" spans="1:7" ht="15">
      <c r="A2173" s="28"/>
      <c r="G2173" s="29"/>
    </row>
    <row r="2174" spans="1:7" ht="15">
      <c r="A2174" s="28"/>
      <c r="G2174" s="29"/>
    </row>
    <row r="2175" spans="1:7" ht="15">
      <c r="A2175" s="28"/>
      <c r="G2175" s="29"/>
    </row>
    <row r="2176" spans="1:7" ht="15">
      <c r="A2176" s="28"/>
      <c r="G2176" s="29"/>
    </row>
    <row r="2177" spans="1:7" ht="15">
      <c r="A2177" s="28"/>
      <c r="G2177" s="29"/>
    </row>
    <row r="2178" spans="1:7" ht="15">
      <c r="A2178" s="28"/>
      <c r="G2178" s="29"/>
    </row>
    <row r="2179" spans="1:7" ht="15">
      <c r="A2179" s="28"/>
      <c r="G2179" s="29"/>
    </row>
    <row r="2180" spans="1:7" ht="15">
      <c r="A2180" s="28"/>
      <c r="G2180" s="29"/>
    </row>
    <row r="2181" spans="1:7" ht="15">
      <c r="A2181" s="28"/>
      <c r="G2181" s="29"/>
    </row>
    <row r="2182" spans="1:7" ht="15">
      <c r="A2182" s="28"/>
      <c r="G2182" s="29"/>
    </row>
    <row r="2183" spans="1:7" ht="15">
      <c r="A2183" s="28"/>
      <c r="G2183" s="29"/>
    </row>
    <row r="2184" spans="1:7" ht="15">
      <c r="A2184" s="28"/>
      <c r="G2184" s="29"/>
    </row>
    <row r="2185" spans="1:7" ht="15">
      <c r="A2185" s="28"/>
      <c r="G2185" s="29"/>
    </row>
    <row r="2186" spans="1:7" ht="15">
      <c r="A2186" s="28"/>
      <c r="G2186" s="29"/>
    </row>
    <row r="2187" spans="1:7" ht="15">
      <c r="A2187" s="28"/>
      <c r="G2187" s="29"/>
    </row>
    <row r="2188" spans="1:7" ht="15">
      <c r="A2188" s="28"/>
      <c r="G2188" s="29"/>
    </row>
    <row r="2189" spans="1:7" ht="15">
      <c r="A2189" s="28"/>
      <c r="G2189" s="29"/>
    </row>
    <row r="2190" spans="1:7" ht="15">
      <c r="A2190" s="28"/>
      <c r="G2190" s="29"/>
    </row>
    <row r="2191" spans="1:7" ht="15">
      <c r="A2191" s="28"/>
      <c r="G2191" s="29"/>
    </row>
    <row r="2192" spans="1:7" ht="15">
      <c r="A2192" s="28"/>
      <c r="G2192" s="29"/>
    </row>
    <row r="2193" spans="1:7" ht="15">
      <c r="A2193" s="28"/>
      <c r="G2193" s="29"/>
    </row>
    <row r="2194" spans="1:7" ht="15">
      <c r="A2194" s="28"/>
      <c r="G2194" s="29"/>
    </row>
    <row r="2195" spans="1:7" ht="15">
      <c r="A2195" s="28"/>
      <c r="G2195" s="29"/>
    </row>
    <row r="2196" spans="1:7" ht="15">
      <c r="A2196" s="28"/>
      <c r="G2196" s="29"/>
    </row>
    <row r="2197" spans="1:7" ht="15">
      <c r="A2197" s="28"/>
      <c r="G2197" s="29"/>
    </row>
    <row r="2198" spans="1:7" ht="15">
      <c r="A2198" s="28"/>
      <c r="G2198" s="29"/>
    </row>
    <row r="2199" spans="1:7" ht="15">
      <c r="A2199" s="28"/>
      <c r="G2199" s="29"/>
    </row>
    <row r="2200" spans="1:7" ht="15">
      <c r="A2200" s="28"/>
      <c r="G2200" s="29"/>
    </row>
    <row r="2201" spans="1:7" ht="15">
      <c r="A2201" s="28"/>
      <c r="G2201" s="29"/>
    </row>
    <row r="2202" spans="1:7" ht="15">
      <c r="A2202" s="28"/>
      <c r="G2202" s="29"/>
    </row>
    <row r="2203" spans="1:7" ht="15">
      <c r="A2203" s="28"/>
      <c r="G2203" s="29"/>
    </row>
    <row r="2204" spans="1:7" ht="15">
      <c r="A2204" s="28"/>
      <c r="G2204" s="29"/>
    </row>
    <row r="2205" spans="1:7" ht="15">
      <c r="A2205" s="28"/>
      <c r="G2205" s="29"/>
    </row>
    <row r="2206" spans="1:7" ht="15">
      <c r="A2206" s="28"/>
      <c r="G2206" s="29"/>
    </row>
    <row r="2207" spans="1:7" ht="15">
      <c r="A2207" s="28"/>
      <c r="G2207" s="29"/>
    </row>
    <row r="2208" spans="1:7" ht="15">
      <c r="A2208" s="28"/>
      <c r="G2208" s="29"/>
    </row>
    <row r="2209" spans="1:7" ht="15">
      <c r="A2209" s="28"/>
      <c r="G2209" s="29"/>
    </row>
    <row r="2210" spans="1:7" ht="15">
      <c r="A2210" s="28"/>
      <c r="G2210" s="29"/>
    </row>
    <row r="2211" spans="1:7" ht="15">
      <c r="A2211" s="28"/>
      <c r="G2211" s="29"/>
    </row>
    <row r="2212" spans="1:7" ht="15">
      <c r="A2212" s="28"/>
      <c r="G2212" s="29"/>
    </row>
    <row r="2213" spans="1:7" ht="15">
      <c r="A2213" s="28"/>
      <c r="G2213" s="29"/>
    </row>
    <row r="2214" spans="1:7" ht="15">
      <c r="A2214" s="28"/>
      <c r="G2214" s="29"/>
    </row>
    <row r="2215" spans="1:7" ht="15">
      <c r="A2215" s="28"/>
      <c r="G2215" s="29"/>
    </row>
    <row r="2216" spans="1:7" ht="15">
      <c r="A2216" s="28"/>
      <c r="G2216" s="29"/>
    </row>
    <row r="2217" spans="1:7" ht="15">
      <c r="A2217" s="28"/>
      <c r="G2217" s="29"/>
    </row>
    <row r="2218" spans="1:7" ht="15">
      <c r="A2218" s="28"/>
      <c r="G2218" s="29"/>
    </row>
    <row r="2219" spans="1:7" ht="15">
      <c r="A2219" s="28"/>
      <c r="G2219" s="29"/>
    </row>
    <row r="2220" spans="1:7" ht="15">
      <c r="A2220" s="28"/>
      <c r="G2220" s="29"/>
    </row>
    <row r="2221" spans="1:7" ht="15">
      <c r="A2221" s="28"/>
      <c r="G2221" s="29"/>
    </row>
    <row r="2222" spans="1:7" ht="15">
      <c r="A2222" s="28"/>
      <c r="G2222" s="29"/>
    </row>
    <row r="2223" spans="1:7" ht="15">
      <c r="A2223" s="28"/>
      <c r="G2223" s="29"/>
    </row>
    <row r="2224" spans="1:7" ht="15">
      <c r="A2224" s="28"/>
      <c r="G2224" s="29"/>
    </row>
    <row r="2225" spans="1:7" ht="15">
      <c r="A2225" s="28"/>
      <c r="G2225" s="29"/>
    </row>
    <row r="2226" spans="1:7" ht="15">
      <c r="A2226" s="28"/>
      <c r="G2226" s="29"/>
    </row>
    <row r="2227" spans="1:7" ht="15">
      <c r="A2227" s="28"/>
      <c r="G2227" s="29"/>
    </row>
    <row r="2228" spans="1:7" ht="15">
      <c r="A2228" s="28"/>
      <c r="G2228" s="29"/>
    </row>
    <row r="2229" spans="1:7" ht="15">
      <c r="A2229" s="28"/>
      <c r="G2229" s="29"/>
    </row>
    <row r="2230" spans="1:7" ht="15">
      <c r="A2230" s="28"/>
      <c r="G2230" s="29"/>
    </row>
    <row r="2231" spans="1:7" ht="15">
      <c r="A2231" s="28"/>
      <c r="G2231" s="29"/>
    </row>
    <row r="2232" spans="1:7" ht="15">
      <c r="A2232" s="28"/>
      <c r="G2232" s="29"/>
    </row>
    <row r="2233" spans="1:7" ht="15">
      <c r="A2233" s="28"/>
      <c r="G2233" s="29"/>
    </row>
    <row r="2234" spans="1:7" ht="15">
      <c r="A2234" s="28"/>
      <c r="G2234" s="29"/>
    </row>
    <row r="2235" spans="1:7" ht="15">
      <c r="A2235" s="28"/>
      <c r="G2235" s="29"/>
    </row>
    <row r="2236" spans="1:7" ht="15">
      <c r="A2236" s="28"/>
      <c r="G2236" s="29"/>
    </row>
    <row r="2237" spans="1:7" ht="15">
      <c r="A2237" s="28"/>
      <c r="G2237" s="29"/>
    </row>
    <row r="2238" spans="1:7" ht="15">
      <c r="A2238" s="28"/>
      <c r="G2238" s="29"/>
    </row>
    <row r="2239" spans="1:7" ht="15">
      <c r="A2239" s="28"/>
      <c r="G2239" s="29"/>
    </row>
    <row r="2240" spans="1:7" ht="15">
      <c r="A2240" s="28"/>
      <c r="G2240" s="29"/>
    </row>
    <row r="2241" spans="1:7" ht="15">
      <c r="A2241" s="28"/>
      <c r="G2241" s="29"/>
    </row>
    <row r="2242" spans="1:7" ht="15">
      <c r="A2242" s="28"/>
      <c r="G2242" s="29"/>
    </row>
    <row r="2243" spans="1:7" ht="15">
      <c r="A2243" s="28"/>
      <c r="G2243" s="29"/>
    </row>
    <row r="2244" spans="1:7" ht="15">
      <c r="A2244" s="28"/>
      <c r="G2244" s="29"/>
    </row>
    <row r="2245" spans="1:7" ht="15">
      <c r="A2245" s="28"/>
      <c r="G2245" s="29"/>
    </row>
    <row r="2246" spans="1:7" ht="15">
      <c r="A2246" s="28"/>
      <c r="G2246" s="29"/>
    </row>
    <row r="2247" spans="1:7" ht="15">
      <c r="A2247" s="28"/>
      <c r="G2247" s="29"/>
    </row>
    <row r="2248" spans="1:7" ht="15">
      <c r="A2248" s="28"/>
      <c r="G2248" s="29"/>
    </row>
    <row r="2249" spans="1:7" ht="15">
      <c r="A2249" s="28"/>
      <c r="G2249" s="29"/>
    </row>
    <row r="2250" spans="1:7" ht="15">
      <c r="A2250" s="28"/>
      <c r="G2250" s="29"/>
    </row>
    <row r="2251" spans="1:7" ht="15">
      <c r="A2251" s="28"/>
      <c r="G2251" s="29"/>
    </row>
    <row r="2252" spans="1:7" ht="15">
      <c r="A2252" s="28"/>
      <c r="G2252" s="29"/>
    </row>
    <row r="2253" spans="1:7" ht="15">
      <c r="A2253" s="28"/>
      <c r="G2253" s="29"/>
    </row>
    <row r="2254" spans="1:7" ht="15">
      <c r="A2254" s="28"/>
      <c r="G2254" s="29"/>
    </row>
    <row r="2255" spans="1:7" ht="15">
      <c r="A2255" s="28"/>
      <c r="G2255" s="29"/>
    </row>
    <row r="2256" spans="1:7" ht="15">
      <c r="A2256" s="28"/>
      <c r="G2256" s="29"/>
    </row>
    <row r="2257" spans="1:7" ht="15">
      <c r="A2257" s="28"/>
      <c r="G2257" s="29"/>
    </row>
    <row r="2258" spans="1:7" ht="15">
      <c r="A2258" s="28"/>
      <c r="G2258" s="29"/>
    </row>
    <row r="2259" spans="1:7" ht="15">
      <c r="A2259" s="28"/>
      <c r="G2259" s="29"/>
    </row>
    <row r="2260" spans="1:7" ht="15">
      <c r="A2260" s="28"/>
      <c r="G2260" s="29"/>
    </row>
    <row r="2261" spans="1:7" ht="15">
      <c r="A2261" s="28"/>
      <c r="G2261" s="29"/>
    </row>
    <row r="2262" spans="1:7" ht="15">
      <c r="A2262" s="28"/>
      <c r="G2262" s="29"/>
    </row>
    <row r="2263" spans="1:7" ht="15">
      <c r="A2263" s="28"/>
      <c r="G2263" s="29"/>
    </row>
    <row r="2264" spans="1:7" ht="15">
      <c r="A2264" s="28"/>
      <c r="G2264" s="29"/>
    </row>
    <row r="2265" spans="1:7" ht="15">
      <c r="A2265" s="28"/>
      <c r="G2265" s="29"/>
    </row>
    <row r="2266" spans="1:7" ht="15">
      <c r="A2266" s="28"/>
      <c r="G2266" s="29"/>
    </row>
    <row r="2267" spans="1:7" ht="15">
      <c r="A2267" s="28"/>
      <c r="G2267" s="29"/>
    </row>
    <row r="2268" spans="1:7" ht="15">
      <c r="A2268" s="28"/>
      <c r="G2268" s="29"/>
    </row>
    <row r="2269" spans="1:7" ht="15">
      <c r="A2269" s="28"/>
      <c r="G2269" s="29"/>
    </row>
    <row r="2270" spans="1:7" ht="15">
      <c r="A2270" s="28"/>
      <c r="G2270" s="29"/>
    </row>
    <row r="2271" spans="1:7" ht="15">
      <c r="A2271" s="28"/>
      <c r="G2271" s="29"/>
    </row>
    <row r="2272" spans="1:7" ht="15">
      <c r="A2272" s="28"/>
      <c r="G2272" s="29"/>
    </row>
    <row r="2273" spans="1:7" ht="15">
      <c r="A2273" s="28"/>
      <c r="G2273" s="29"/>
    </row>
    <row r="2274" spans="1:7" ht="15">
      <c r="A2274" s="28"/>
      <c r="G2274" s="29"/>
    </row>
    <row r="2275" spans="1:7" ht="15">
      <c r="A2275" s="28"/>
      <c r="G2275" s="29"/>
    </row>
    <row r="2276" spans="1:7" ht="15">
      <c r="A2276" s="28"/>
      <c r="G2276" s="29"/>
    </row>
    <row r="2277" spans="1:7" ht="15">
      <c r="A2277" s="28"/>
      <c r="G2277" s="29"/>
    </row>
    <row r="2278" spans="1:7" ht="15">
      <c r="A2278" s="28"/>
      <c r="G2278" s="29"/>
    </row>
    <row r="2279" spans="1:7" ht="15">
      <c r="A2279" s="28"/>
      <c r="G2279" s="29"/>
    </row>
    <row r="2280" spans="1:7" ht="15">
      <c r="A2280" s="28"/>
      <c r="G2280" s="29"/>
    </row>
    <row r="2281" spans="1:7" ht="15">
      <c r="A2281" s="28"/>
      <c r="G2281" s="29"/>
    </row>
    <row r="2282" spans="1:7" ht="15">
      <c r="A2282" s="28"/>
      <c r="G2282" s="29"/>
    </row>
    <row r="2283" spans="1:7" ht="15">
      <c r="A2283" s="28"/>
      <c r="G2283" s="29"/>
    </row>
    <row r="2284" spans="1:7" ht="15">
      <c r="A2284" s="28"/>
      <c r="G2284" s="29"/>
    </row>
    <row r="2285" spans="1:7" ht="15">
      <c r="A2285" s="28"/>
      <c r="G2285" s="29"/>
    </row>
    <row r="2286" spans="1:7" ht="15">
      <c r="A2286" s="28"/>
      <c r="G2286" s="29"/>
    </row>
    <row r="2287" spans="1:7" ht="15">
      <c r="A2287" s="28"/>
      <c r="G2287" s="29"/>
    </row>
    <row r="2288" spans="1:7" ht="15">
      <c r="A2288" s="28"/>
      <c r="G2288" s="29"/>
    </row>
    <row r="2289" spans="1:7" ht="15">
      <c r="A2289" s="28"/>
      <c r="G2289" s="29"/>
    </row>
    <row r="2290" spans="1:7" ht="15">
      <c r="A2290" s="28"/>
      <c r="G2290" s="29"/>
    </row>
    <row r="2291" spans="1:7" ht="15">
      <c r="A2291" s="28"/>
      <c r="G2291" s="29"/>
    </row>
    <row r="2292" spans="1:7" ht="15">
      <c r="A2292" s="28"/>
      <c r="G2292" s="29"/>
    </row>
    <row r="2293" spans="1:7" ht="15">
      <c r="A2293" s="28"/>
      <c r="G2293" s="29"/>
    </row>
    <row r="2294" spans="1:7" ht="15">
      <c r="A2294" s="28"/>
      <c r="G2294" s="29"/>
    </row>
    <row r="2295" spans="1:7" ht="15">
      <c r="A2295" s="28"/>
      <c r="G2295" s="29"/>
    </row>
    <row r="2296" spans="1:7" ht="15">
      <c r="A2296" s="28"/>
      <c r="G2296" s="29"/>
    </row>
    <row r="2297" spans="1:7" ht="15">
      <c r="A2297" s="28"/>
      <c r="G2297" s="29"/>
    </row>
    <row r="2298" spans="1:7" ht="15">
      <c r="A2298" s="28"/>
      <c r="G2298" s="29"/>
    </row>
    <row r="2299" spans="1:7" ht="15">
      <c r="A2299" s="28"/>
      <c r="G2299" s="29"/>
    </row>
    <row r="2300" spans="1:7" ht="15">
      <c r="A2300" s="28"/>
      <c r="G2300" s="29"/>
    </row>
    <row r="2301" spans="1:7" ht="15">
      <c r="A2301" s="28"/>
      <c r="G2301" s="29"/>
    </row>
    <row r="2302" spans="1:7" ht="15">
      <c r="A2302" s="28"/>
      <c r="G2302" s="29"/>
    </row>
    <row r="2303" spans="1:7" ht="15">
      <c r="A2303" s="28"/>
      <c r="G2303" s="29"/>
    </row>
    <row r="2304" spans="1:7" ht="15">
      <c r="A2304" s="28"/>
      <c r="G2304" s="29"/>
    </row>
    <row r="2305" spans="1:7" ht="15">
      <c r="A2305" s="28"/>
      <c r="G2305" s="29"/>
    </row>
    <row r="2306" spans="1:7" ht="15">
      <c r="A2306" s="28"/>
      <c r="G2306" s="29"/>
    </row>
    <row r="2307" spans="1:7" ht="15">
      <c r="A2307" s="28"/>
      <c r="G2307" s="29"/>
    </row>
    <row r="2308" spans="1:7" ht="15">
      <c r="A2308" s="28"/>
      <c r="G2308" s="29"/>
    </row>
    <row r="2309" spans="1:7" ht="15">
      <c r="A2309" s="28"/>
      <c r="G2309" s="29"/>
    </row>
    <row r="2310" spans="1:7" ht="15">
      <c r="A2310" s="28"/>
      <c r="G2310" s="29"/>
    </row>
    <row r="2311" spans="1:7" ht="15">
      <c r="A2311" s="28"/>
      <c r="G2311" s="29"/>
    </row>
    <row r="2312" spans="1:7" ht="15">
      <c r="A2312" s="28"/>
      <c r="G2312" s="29"/>
    </row>
    <row r="2313" spans="1:7" ht="15">
      <c r="A2313" s="28"/>
      <c r="G2313" s="29"/>
    </row>
    <row r="2314" spans="1:7" ht="15">
      <c r="A2314" s="28"/>
      <c r="G2314" s="29"/>
    </row>
    <row r="2315" spans="1:7" ht="15">
      <c r="A2315" s="28"/>
      <c r="G2315" s="29"/>
    </row>
    <row r="2316" spans="1:7" ht="15">
      <c r="A2316" s="28"/>
      <c r="G2316" s="29"/>
    </row>
    <row r="2317" spans="1:7" ht="15">
      <c r="A2317" s="28"/>
      <c r="G2317" s="29"/>
    </row>
    <row r="2318" spans="1:7" ht="15">
      <c r="A2318" s="28"/>
      <c r="G2318" s="29"/>
    </row>
    <row r="2319" spans="1:7" ht="15">
      <c r="A2319" s="28"/>
      <c r="G2319" s="29"/>
    </row>
    <row r="2320" spans="1:7" ht="15">
      <c r="A2320" s="28"/>
      <c r="G2320" s="29"/>
    </row>
    <row r="2321" spans="1:7" ht="15">
      <c r="A2321" s="28"/>
      <c r="G2321" s="29"/>
    </row>
    <row r="2322" spans="1:7" ht="15">
      <c r="A2322" s="28"/>
      <c r="G2322" s="29"/>
    </row>
    <row r="2323" spans="1:7" ht="15">
      <c r="A2323" s="28"/>
      <c r="G2323" s="29"/>
    </row>
    <row r="2324" spans="1:7" ht="15">
      <c r="A2324" s="28"/>
      <c r="G2324" s="29"/>
    </row>
    <row r="2325" spans="1:7" ht="15">
      <c r="A2325" s="28"/>
      <c r="G2325" s="29"/>
    </row>
    <row r="2326" spans="1:7" ht="15">
      <c r="A2326" s="28"/>
      <c r="G2326" s="29"/>
    </row>
    <row r="2327" spans="1:7" ht="15">
      <c r="A2327" s="28"/>
      <c r="G2327" s="29"/>
    </row>
    <row r="2328" spans="1:7" ht="15">
      <c r="A2328" s="28"/>
      <c r="G2328" s="29"/>
    </row>
    <row r="2329" spans="1:7" ht="15">
      <c r="A2329" s="28"/>
      <c r="G2329" s="29"/>
    </row>
    <row r="2330" spans="1:7" ht="15">
      <c r="A2330" s="28"/>
      <c r="G2330" s="29"/>
    </row>
    <row r="2331" spans="1:7" ht="15">
      <c r="A2331" s="28"/>
      <c r="G2331" s="29"/>
    </row>
    <row r="2332" spans="1:7" ht="15">
      <c r="A2332" s="28"/>
      <c r="G2332" s="29"/>
    </row>
    <row r="2333" spans="1:7" ht="15">
      <c r="A2333" s="28"/>
      <c r="G2333" s="29"/>
    </row>
    <row r="2334" spans="1:7" ht="15">
      <c r="A2334" s="28"/>
      <c r="G2334" s="29"/>
    </row>
    <row r="2335" spans="1:7" ht="15">
      <c r="A2335" s="28"/>
      <c r="G2335" s="29"/>
    </row>
    <row r="2336" spans="1:7" ht="15">
      <c r="A2336" s="28"/>
      <c r="G2336" s="29"/>
    </row>
    <row r="2337" spans="1:7" ht="15">
      <c r="A2337" s="28"/>
      <c r="G2337" s="29"/>
    </row>
    <row r="2338" spans="1:7" ht="15">
      <c r="A2338" s="28"/>
      <c r="G2338" s="29"/>
    </row>
    <row r="2339" spans="1:7" ht="15">
      <c r="A2339" s="28"/>
      <c r="G2339" s="29"/>
    </row>
    <row r="2340" spans="1:7" ht="15">
      <c r="A2340" s="28"/>
      <c r="G2340" s="29"/>
    </row>
    <row r="2341" spans="1:7" ht="15">
      <c r="A2341" s="28"/>
      <c r="G2341" s="29"/>
    </row>
    <row r="2342" spans="1:7" ht="15">
      <c r="A2342" s="28"/>
      <c r="G2342" s="29"/>
    </row>
    <row r="2343" spans="1:7" ht="15">
      <c r="A2343" s="28"/>
      <c r="G2343" s="29"/>
    </row>
    <row r="2344" spans="1:7" ht="15">
      <c r="A2344" s="28"/>
      <c r="G2344" s="29"/>
    </row>
    <row r="2345" spans="1:7" ht="15">
      <c r="A2345" s="28"/>
      <c r="G2345" s="29"/>
    </row>
    <row r="2346" spans="1:7" ht="15">
      <c r="A2346" s="28"/>
      <c r="G2346" s="29"/>
    </row>
    <row r="2347" spans="1:7" ht="15">
      <c r="A2347" s="28"/>
      <c r="G2347" s="29"/>
    </row>
    <row r="2348" spans="1:7" ht="15">
      <c r="A2348" s="28"/>
      <c r="G2348" s="29"/>
    </row>
    <row r="2349" spans="1:7" ht="15">
      <c r="A2349" s="28"/>
      <c r="G2349" s="29"/>
    </row>
    <row r="2350" spans="1:7" ht="15">
      <c r="A2350" s="28"/>
      <c r="G2350" s="29"/>
    </row>
    <row r="2351" spans="1:7" ht="15">
      <c r="A2351" s="28"/>
      <c r="G2351" s="29"/>
    </row>
    <row r="2352" spans="1:7" ht="15">
      <c r="A2352" s="28"/>
      <c r="G2352" s="29"/>
    </row>
    <row r="2353" spans="1:7" ht="15">
      <c r="A2353" s="28"/>
      <c r="G2353" s="29"/>
    </row>
    <row r="2354" spans="1:7" ht="15">
      <c r="A2354" s="28"/>
      <c r="G2354" s="29"/>
    </row>
    <row r="2355" spans="1:7" ht="15">
      <c r="A2355" s="28"/>
      <c r="G2355" s="29"/>
    </row>
    <row r="2356" spans="1:7" ht="15">
      <c r="A2356" s="28"/>
      <c r="G2356" s="29"/>
    </row>
    <row r="2357" spans="1:7" ht="15">
      <c r="A2357" s="28"/>
      <c r="G2357" s="29"/>
    </row>
    <row r="2358" spans="1:7" ht="15">
      <c r="A2358" s="28"/>
      <c r="G2358" s="29"/>
    </row>
    <row r="2359" spans="1:7" ht="15">
      <c r="A2359" s="28"/>
      <c r="G2359" s="29"/>
    </row>
    <row r="2360" spans="1:7" ht="15">
      <c r="A2360" s="28"/>
      <c r="G2360" s="29"/>
    </row>
    <row r="2361" spans="1:7" ht="15">
      <c r="A2361" s="28"/>
      <c r="G2361" s="29"/>
    </row>
    <row r="2362" spans="1:7" ht="15">
      <c r="A2362" s="28"/>
      <c r="G2362" s="29"/>
    </row>
    <row r="2363" spans="1:7" ht="15">
      <c r="A2363" s="28"/>
      <c r="G2363" s="29"/>
    </row>
    <row r="2364" spans="1:7" ht="15">
      <c r="A2364" s="28"/>
      <c r="G2364" s="29"/>
    </row>
    <row r="2365" spans="1:7" ht="15">
      <c r="A2365" s="28"/>
      <c r="G2365" s="29"/>
    </row>
    <row r="2366" spans="1:7" ht="15">
      <c r="A2366" s="28"/>
      <c r="G2366" s="29"/>
    </row>
    <row r="2367" spans="1:7" ht="15">
      <c r="A2367" s="28"/>
      <c r="G2367" s="29"/>
    </row>
    <row r="2368" spans="1:7" ht="15">
      <c r="A2368" s="28"/>
      <c r="G2368" s="29"/>
    </row>
    <row r="2369" spans="1:7" ht="15">
      <c r="A2369" s="28"/>
      <c r="G2369" s="29"/>
    </row>
    <row r="2370" spans="1:7" ht="15">
      <c r="A2370" s="28"/>
      <c r="G2370" s="29"/>
    </row>
    <row r="2371" spans="1:7" ht="15">
      <c r="A2371" s="28"/>
      <c r="G2371" s="29"/>
    </row>
    <row r="2372" spans="1:7" ht="15">
      <c r="A2372" s="28"/>
      <c r="G2372" s="29"/>
    </row>
    <row r="2373" spans="1:7" ht="15">
      <c r="A2373" s="28"/>
      <c r="G2373" s="29"/>
    </row>
    <row r="2374" spans="1:7" ht="15">
      <c r="A2374" s="28"/>
      <c r="G2374" s="29"/>
    </row>
    <row r="2375" spans="1:7" ht="15">
      <c r="A2375" s="28"/>
      <c r="G2375" s="29"/>
    </row>
    <row r="2376" spans="1:7" ht="15">
      <c r="A2376" s="28"/>
      <c r="G2376" s="29"/>
    </row>
    <row r="2377" spans="1:7" ht="15">
      <c r="A2377" s="28"/>
      <c r="G2377" s="29"/>
    </row>
    <row r="2378" spans="1:7" ht="15">
      <c r="A2378" s="28"/>
      <c r="G2378" s="29"/>
    </row>
    <row r="2379" spans="1:7" ht="15">
      <c r="A2379" s="28"/>
      <c r="G2379" s="29"/>
    </row>
    <row r="2380" spans="1:7" ht="15">
      <c r="A2380" s="28"/>
      <c r="G2380" s="29"/>
    </row>
    <row r="2381" spans="1:7" ht="15">
      <c r="A2381" s="28"/>
      <c r="G2381" s="29"/>
    </row>
    <row r="2382" spans="1:7" ht="15">
      <c r="A2382" s="28"/>
      <c r="G2382" s="29"/>
    </row>
    <row r="2383" spans="1:7" ht="15">
      <c r="A2383" s="28"/>
      <c r="G2383" s="29"/>
    </row>
    <row r="2384" spans="1:7" ht="15">
      <c r="A2384" s="28"/>
      <c r="G2384" s="29"/>
    </row>
    <row r="2385" spans="1:7" ht="15">
      <c r="A2385" s="28"/>
      <c r="G2385" s="29"/>
    </row>
    <row r="2386" spans="1:7" ht="15">
      <c r="A2386" s="28"/>
      <c r="G2386" s="29"/>
    </row>
    <row r="2387" spans="1:7" ht="15">
      <c r="A2387" s="28"/>
      <c r="G2387" s="29"/>
    </row>
    <row r="2388" spans="1:7" ht="15">
      <c r="A2388" s="28"/>
      <c r="G2388" s="29"/>
    </row>
    <row r="2389" spans="1:7" ht="15">
      <c r="A2389" s="28"/>
      <c r="G2389" s="29"/>
    </row>
    <row r="2390" spans="1:7" ht="15">
      <c r="A2390" s="28"/>
      <c r="G2390" s="29"/>
    </row>
    <row r="2391" spans="1:7" ht="15">
      <c r="A2391" s="28"/>
      <c r="G2391" s="29"/>
    </row>
    <row r="2392" spans="1:7" ht="15">
      <c r="A2392" s="28"/>
      <c r="G2392" s="29"/>
    </row>
    <row r="2393" spans="1:7" ht="15">
      <c r="A2393" s="28"/>
      <c r="G2393" s="29"/>
    </row>
    <row r="2394" spans="1:7" ht="15">
      <c r="A2394" s="28"/>
      <c r="G2394" s="29"/>
    </row>
    <row r="2395" spans="1:7" ht="15">
      <c r="A2395" s="28"/>
      <c r="G2395" s="29"/>
    </row>
    <row r="2396" spans="1:7" ht="15">
      <c r="A2396" s="28"/>
      <c r="G2396" s="29"/>
    </row>
    <row r="2397" spans="1:7" ht="15">
      <c r="A2397" s="28"/>
      <c r="G2397" s="29"/>
    </row>
    <row r="2398" spans="1:7" ht="15">
      <c r="A2398" s="28"/>
      <c r="G2398" s="29"/>
    </row>
    <row r="2399" spans="1:7" ht="15">
      <c r="A2399" s="28"/>
      <c r="G2399" s="29"/>
    </row>
    <row r="2400" spans="1:7" ht="15">
      <c r="A2400" s="28"/>
      <c r="G2400" s="29"/>
    </row>
    <row r="2401" spans="1:7" ht="15">
      <c r="A2401" s="28"/>
      <c r="G2401" s="29"/>
    </row>
    <row r="2402" spans="1:7" ht="15">
      <c r="A2402" s="28"/>
      <c r="G2402" s="29"/>
    </row>
    <row r="2403" spans="1:7" ht="15">
      <c r="A2403" s="28"/>
      <c r="G2403" s="29"/>
    </row>
    <row r="2404" spans="1:7" ht="15">
      <c r="A2404" s="28"/>
      <c r="G2404" s="29"/>
    </row>
    <row r="2405" spans="1:7" ht="15">
      <c r="A2405" s="28"/>
      <c r="G2405" s="29"/>
    </row>
    <row r="2406" spans="1:7" ht="15">
      <c r="A2406" s="28"/>
      <c r="G2406" s="29"/>
    </row>
    <row r="2407" spans="1:7" ht="15">
      <c r="A2407" s="28"/>
      <c r="G2407" s="29"/>
    </row>
    <row r="2408" spans="1:7" ht="15">
      <c r="A2408" s="28"/>
      <c r="G2408" s="29"/>
    </row>
    <row r="2409" spans="1:7" ht="15">
      <c r="A2409" s="28"/>
      <c r="G2409" s="29"/>
    </row>
    <row r="2410" spans="1:7" ht="15">
      <c r="A2410" s="28"/>
      <c r="G2410" s="29"/>
    </row>
    <row r="2411" spans="1:7" ht="15">
      <c r="A2411" s="28"/>
      <c r="G2411" s="29"/>
    </row>
    <row r="2412" spans="1:7" ht="15">
      <c r="A2412" s="28"/>
      <c r="G2412" s="29"/>
    </row>
    <row r="2413" spans="1:7" ht="15">
      <c r="A2413" s="28"/>
      <c r="G2413" s="29"/>
    </row>
    <row r="2414" spans="1:7" ht="15">
      <c r="A2414" s="28"/>
      <c r="G2414" s="29"/>
    </row>
    <row r="2415" spans="1:7" ht="15">
      <c r="A2415" s="28"/>
      <c r="G2415" s="29"/>
    </row>
    <row r="2416" spans="1:7" ht="15">
      <c r="A2416" s="28"/>
      <c r="G2416" s="29"/>
    </row>
    <row r="2417" spans="1:7" ht="15">
      <c r="A2417" s="28"/>
      <c r="G2417" s="29"/>
    </row>
    <row r="2418" spans="1:7" ht="15">
      <c r="A2418" s="28"/>
      <c r="G2418" s="29"/>
    </row>
    <row r="2419" spans="1:7" ht="15">
      <c r="A2419" s="28"/>
      <c r="G2419" s="29"/>
    </row>
    <row r="2420" spans="1:7" ht="15">
      <c r="A2420" s="28"/>
      <c r="G2420" s="29"/>
    </row>
    <row r="2421" spans="1:7" ht="15">
      <c r="A2421" s="28"/>
      <c r="G2421" s="29"/>
    </row>
    <row r="2422" spans="1:7" ht="15">
      <c r="A2422" s="28"/>
      <c r="G2422" s="29"/>
    </row>
    <row r="2423" spans="1:7" ht="15">
      <c r="A2423" s="28"/>
      <c r="G2423" s="29"/>
    </row>
    <row r="2424" spans="1:7" ht="15">
      <c r="A2424" s="28"/>
      <c r="G2424" s="29"/>
    </row>
    <row r="2425" spans="1:7" ht="15">
      <c r="A2425" s="28"/>
      <c r="G2425" s="29"/>
    </row>
    <row r="2426" spans="1:7" ht="15">
      <c r="A2426" s="28"/>
      <c r="G2426" s="29"/>
    </row>
    <row r="2427" spans="1:7" ht="15">
      <c r="A2427" s="28"/>
      <c r="G2427" s="29"/>
    </row>
    <row r="2428" spans="1:7" ht="15">
      <c r="A2428" s="28"/>
      <c r="G2428" s="29"/>
    </row>
    <row r="2429" spans="1:7" ht="15">
      <c r="A2429" s="28"/>
      <c r="G2429" s="29"/>
    </row>
    <row r="2430" spans="1:7" ht="15">
      <c r="A2430" s="28"/>
      <c r="G2430" s="29"/>
    </row>
    <row r="2431" spans="1:7" ht="15">
      <c r="A2431" s="28"/>
      <c r="G2431" s="29"/>
    </row>
    <row r="2432" spans="1:7" ht="15">
      <c r="A2432" s="28"/>
      <c r="G2432" s="29"/>
    </row>
    <row r="2433" spans="1:7" ht="15">
      <c r="A2433" s="28"/>
      <c r="G2433" s="29"/>
    </row>
    <row r="2434" spans="1:7" ht="15">
      <c r="A2434" s="28"/>
      <c r="G2434" s="29"/>
    </row>
    <row r="2435" spans="1:7" ht="15">
      <c r="A2435" s="28"/>
      <c r="G2435" s="29"/>
    </row>
    <row r="2436" spans="1:7" ht="15">
      <c r="A2436" s="28"/>
      <c r="G2436" s="29"/>
    </row>
    <row r="2437" spans="1:7" ht="15">
      <c r="A2437" s="28"/>
      <c r="G2437" s="29"/>
    </row>
    <row r="2438" spans="1:7" ht="15">
      <c r="A2438" s="28"/>
      <c r="G2438" s="29"/>
    </row>
    <row r="2439" spans="1:7" ht="15">
      <c r="A2439" s="28"/>
      <c r="G2439" s="29"/>
    </row>
    <row r="2440" spans="1:7" ht="15">
      <c r="A2440" s="28"/>
      <c r="G2440" s="29"/>
    </row>
    <row r="2441" spans="1:7" ht="15">
      <c r="A2441" s="28"/>
      <c r="G2441" s="29"/>
    </row>
    <row r="2442" spans="1:7" ht="15">
      <c r="A2442" s="28"/>
      <c r="G2442" s="29"/>
    </row>
    <row r="2443" spans="1:7" ht="15">
      <c r="A2443" s="28"/>
      <c r="G2443" s="29"/>
    </row>
    <row r="2444" spans="1:7" ht="15">
      <c r="A2444" s="28"/>
      <c r="G2444" s="29"/>
    </row>
    <row r="2445" spans="1:7" ht="15">
      <c r="A2445" s="28"/>
      <c r="G2445" s="29"/>
    </row>
    <row r="2446" spans="1:7" ht="15">
      <c r="A2446" s="28"/>
      <c r="G2446" s="29"/>
    </row>
    <row r="2447" spans="1:7" ht="15">
      <c r="A2447" s="28"/>
      <c r="G2447" s="29"/>
    </row>
    <row r="2448" spans="1:7" ht="15">
      <c r="A2448" s="28"/>
      <c r="G2448" s="29"/>
    </row>
    <row r="2449" spans="1:7" ht="15">
      <c r="A2449" s="28"/>
      <c r="G2449" s="29"/>
    </row>
    <row r="2450" spans="1:7" ht="15">
      <c r="A2450" s="28"/>
      <c r="G2450" s="29"/>
    </row>
    <row r="2451" spans="1:7" ht="15">
      <c r="A2451" s="28"/>
      <c r="G2451" s="29"/>
    </row>
    <row r="2452" spans="1:7" ht="15">
      <c r="A2452" s="28"/>
      <c r="G2452" s="29"/>
    </row>
    <row r="2453" spans="1:7" ht="15">
      <c r="A2453" s="28"/>
      <c r="G2453" s="29"/>
    </row>
    <row r="2454" spans="1:7" ht="15">
      <c r="A2454" s="28"/>
      <c r="G2454" s="29"/>
    </row>
    <row r="2455" spans="1:7" ht="15">
      <c r="A2455" s="28"/>
      <c r="G2455" s="29"/>
    </row>
    <row r="2456" spans="1:7" ht="15">
      <c r="A2456" s="28"/>
      <c r="G2456" s="29"/>
    </row>
    <row r="2457" spans="1:7" ht="15">
      <c r="A2457" s="28"/>
      <c r="G2457" s="29"/>
    </row>
    <row r="2458" spans="1:7" ht="15">
      <c r="A2458" s="28"/>
      <c r="G2458" s="29"/>
    </row>
    <row r="2459" spans="1:7" ht="15">
      <c r="A2459" s="28"/>
      <c r="G2459" s="29"/>
    </row>
    <row r="2460" spans="1:7" ht="15">
      <c r="A2460" s="28"/>
      <c r="G2460" s="29"/>
    </row>
    <row r="2461" spans="1:7" ht="15">
      <c r="A2461" s="28"/>
      <c r="G2461" s="29"/>
    </row>
    <row r="2462" spans="1:7" ht="15">
      <c r="A2462" s="28"/>
      <c r="G2462" s="29"/>
    </row>
    <row r="2463" spans="1:7" ht="15">
      <c r="A2463" s="28"/>
      <c r="G2463" s="29"/>
    </row>
    <row r="2464" spans="1:7" ht="15">
      <c r="A2464" s="28"/>
      <c r="G2464" s="29"/>
    </row>
    <row r="2465" spans="1:7" ht="15">
      <c r="A2465" s="28"/>
      <c r="G2465" s="29"/>
    </row>
    <row r="2466" spans="1:7" ht="15">
      <c r="A2466" s="28"/>
      <c r="G2466" s="29"/>
    </row>
    <row r="2467" spans="1:7" ht="15">
      <c r="A2467" s="28"/>
      <c r="G2467" s="29"/>
    </row>
    <row r="2468" spans="1:7" ht="15">
      <c r="A2468" s="28"/>
      <c r="G2468" s="29"/>
    </row>
    <row r="2469" spans="1:7" ht="15">
      <c r="A2469" s="28"/>
      <c r="G2469" s="29"/>
    </row>
    <row r="2470" spans="1:7" ht="15">
      <c r="A2470" s="28"/>
      <c r="G2470" s="29"/>
    </row>
    <row r="2471" spans="1:7" ht="15">
      <c r="A2471" s="28"/>
      <c r="G2471" s="29"/>
    </row>
    <row r="2472" spans="1:7" ht="15">
      <c r="A2472" s="28"/>
      <c r="G2472" s="29"/>
    </row>
    <row r="2473" spans="1:7" ht="15">
      <c r="A2473" s="28"/>
      <c r="G2473" s="29"/>
    </row>
    <row r="2474" spans="1:7" ht="15">
      <c r="A2474" s="28"/>
      <c r="G2474" s="29"/>
    </row>
    <row r="2475" spans="1:7" ht="15">
      <c r="A2475" s="28"/>
      <c r="G2475" s="29"/>
    </row>
    <row r="2476" spans="1:7" ht="15">
      <c r="A2476" s="28"/>
      <c r="G2476" s="29"/>
    </row>
    <row r="2477" spans="1:7" ht="15">
      <c r="A2477" s="28"/>
      <c r="G2477" s="29"/>
    </row>
    <row r="2478" spans="1:7" ht="15">
      <c r="A2478" s="28"/>
      <c r="G2478" s="29"/>
    </row>
    <row r="2479" spans="1:7" ht="15">
      <c r="A2479" s="28"/>
      <c r="G2479" s="29"/>
    </row>
    <row r="2480" spans="1:7" ht="15">
      <c r="A2480" s="28"/>
      <c r="G2480" s="29"/>
    </row>
    <row r="2481" spans="1:7" ht="15">
      <c r="A2481" s="28"/>
      <c r="G2481" s="29"/>
    </row>
    <row r="2482" spans="1:7" ht="15">
      <c r="A2482" s="28"/>
      <c r="G2482" s="29"/>
    </row>
    <row r="2483" spans="1:7" ht="15">
      <c r="A2483" s="28"/>
      <c r="G2483" s="29"/>
    </row>
    <row r="2484" spans="1:7" ht="15">
      <c r="A2484" s="28"/>
      <c r="G2484" s="29"/>
    </row>
    <row r="2485" spans="1:7" ht="15">
      <c r="A2485" s="28"/>
      <c r="G2485" s="29"/>
    </row>
    <row r="2486" spans="1:7" ht="15">
      <c r="A2486" s="28"/>
      <c r="G2486" s="29"/>
    </row>
    <row r="2487" spans="1:7" ht="15">
      <c r="A2487" s="28"/>
      <c r="G2487" s="29"/>
    </row>
    <row r="2488" spans="1:7" ht="15">
      <c r="A2488" s="28"/>
      <c r="G2488" s="29"/>
    </row>
    <row r="2489" spans="1:7" ht="15">
      <c r="A2489" s="28"/>
      <c r="G2489" s="29"/>
    </row>
    <row r="2490" spans="1:7" ht="15">
      <c r="A2490" s="28"/>
      <c r="G2490" s="29"/>
    </row>
    <row r="2491" spans="1:7" ht="15">
      <c r="A2491" s="28"/>
      <c r="G2491" s="29"/>
    </row>
    <row r="2492" spans="1:7" ht="15">
      <c r="A2492" s="28"/>
      <c r="G2492" s="29"/>
    </row>
    <row r="2493" spans="1:7" ht="15">
      <c r="A2493" s="28"/>
      <c r="G2493" s="29"/>
    </row>
    <row r="2494" spans="1:7" ht="15">
      <c r="A2494" s="28"/>
      <c r="G2494" s="29"/>
    </row>
    <row r="2495" spans="1:7" ht="15">
      <c r="A2495" s="28"/>
      <c r="G2495" s="29"/>
    </row>
    <row r="2496" spans="1:7" ht="15">
      <c r="A2496" s="28"/>
      <c r="G2496" s="29"/>
    </row>
    <row r="2497" spans="1:7" ht="15">
      <c r="A2497" s="28"/>
      <c r="G2497" s="29"/>
    </row>
    <row r="2498" spans="1:7" ht="15">
      <c r="A2498" s="28"/>
      <c r="G2498" s="29"/>
    </row>
    <row r="2499" spans="1:7" ht="15">
      <c r="A2499" s="28"/>
      <c r="G2499" s="29"/>
    </row>
    <row r="2500" spans="1:7" ht="15">
      <c r="A2500" s="28"/>
      <c r="G2500" s="29"/>
    </row>
    <row r="2501" spans="1:7" ht="15">
      <c r="A2501" s="28"/>
      <c r="G2501" s="29"/>
    </row>
    <row r="2502" spans="1:7" ht="15">
      <c r="A2502" s="28"/>
      <c r="G2502" s="29"/>
    </row>
    <row r="2503" spans="1:7" ht="15">
      <c r="A2503" s="28"/>
      <c r="G2503" s="29"/>
    </row>
    <row r="2504" spans="1:7" ht="15">
      <c r="A2504" s="28"/>
      <c r="G2504" s="29"/>
    </row>
    <row r="2505" spans="1:7" ht="15">
      <c r="A2505" s="28"/>
      <c r="G2505" s="29"/>
    </row>
    <row r="2506" spans="1:7" ht="15">
      <c r="A2506" s="28"/>
      <c r="G2506" s="29"/>
    </row>
    <row r="2507" spans="1:7" ht="15">
      <c r="A2507" s="28"/>
      <c r="G2507" s="29"/>
    </row>
    <row r="2508" spans="1:7" ht="15">
      <c r="A2508" s="28"/>
      <c r="G2508" s="29"/>
    </row>
    <row r="2509" spans="1:7" ht="15">
      <c r="A2509" s="28"/>
      <c r="G2509" s="29"/>
    </row>
    <row r="2510" spans="1:7" ht="15">
      <c r="A2510" s="28"/>
      <c r="G2510" s="29"/>
    </row>
    <row r="2511" spans="1:7" ht="15">
      <c r="A2511" s="28"/>
      <c r="G2511" s="29"/>
    </row>
    <row r="2512" spans="1:7" ht="15">
      <c r="A2512" s="28"/>
      <c r="G2512" s="29"/>
    </row>
    <row r="2513" spans="1:7" ht="15">
      <c r="A2513" s="28"/>
      <c r="G2513" s="29"/>
    </row>
    <row r="2514" spans="1:7" ht="15">
      <c r="A2514" s="28"/>
      <c r="G2514" s="29"/>
    </row>
    <row r="2515" spans="1:7" ht="15">
      <c r="A2515" s="28"/>
      <c r="G2515" s="29"/>
    </row>
    <row r="2516" spans="1:7" ht="15">
      <c r="A2516" s="28"/>
      <c r="G2516" s="29"/>
    </row>
    <row r="2517" spans="1:7" ht="15">
      <c r="A2517" s="28"/>
      <c r="G2517" s="29"/>
    </row>
    <row r="2518" spans="1:7" ht="15">
      <c r="A2518" s="28"/>
      <c r="G2518" s="29"/>
    </row>
    <row r="2519" spans="1:7" ht="15">
      <c r="A2519" s="28"/>
      <c r="G2519" s="29"/>
    </row>
    <row r="2520" spans="1:7" ht="15">
      <c r="A2520" s="28"/>
      <c r="G2520" s="29"/>
    </row>
    <row r="2521" spans="1:7" ht="15">
      <c r="A2521" s="28"/>
      <c r="G2521" s="29"/>
    </row>
    <row r="2522" spans="1:7" ht="15">
      <c r="A2522" s="28"/>
      <c r="G2522" s="29"/>
    </row>
    <row r="2523" spans="1:7" ht="15">
      <c r="A2523" s="28"/>
      <c r="G2523" s="29"/>
    </row>
    <row r="2524" spans="1:7" ht="15">
      <c r="A2524" s="28"/>
      <c r="G2524" s="29"/>
    </row>
    <row r="2525" spans="1:7" ht="15">
      <c r="A2525" s="28"/>
      <c r="G2525" s="29"/>
    </row>
    <row r="2526" spans="1:7" ht="15">
      <c r="A2526" s="28"/>
      <c r="G2526" s="29"/>
    </row>
    <row r="2527" spans="1:7" ht="15">
      <c r="A2527" s="28"/>
      <c r="G2527" s="29"/>
    </row>
    <row r="2528" spans="1:7" ht="15">
      <c r="A2528" s="28"/>
      <c r="G2528" s="29"/>
    </row>
    <row r="2529" spans="1:7" ht="15">
      <c r="A2529" s="28"/>
      <c r="G2529" s="29"/>
    </row>
    <row r="2530" spans="1:7" ht="15">
      <c r="A2530" s="28"/>
      <c r="G2530" s="29"/>
    </row>
    <row r="2531" spans="1:7" ht="15">
      <c r="A2531" s="28"/>
      <c r="G2531" s="29"/>
    </row>
    <row r="2532" spans="1:7" ht="15">
      <c r="A2532" s="28"/>
      <c r="G2532" s="29"/>
    </row>
    <row r="2533" spans="1:7" ht="15">
      <c r="A2533" s="28"/>
      <c r="G2533" s="29"/>
    </row>
    <row r="2534" spans="1:7" ht="15">
      <c r="A2534" s="28"/>
      <c r="G2534" s="29"/>
    </row>
    <row r="2535" spans="1:7" ht="15">
      <c r="A2535" s="28"/>
      <c r="G2535" s="29"/>
    </row>
    <row r="2536" spans="1:7" ht="15">
      <c r="A2536" s="28"/>
      <c r="G2536" s="29"/>
    </row>
    <row r="2537" spans="1:7" ht="15">
      <c r="A2537" s="28"/>
      <c r="G2537" s="29"/>
    </row>
    <row r="2538" spans="1:7" ht="15">
      <c r="A2538" s="28"/>
      <c r="G2538" s="29"/>
    </row>
    <row r="2539" spans="1:7" ht="15">
      <c r="A2539" s="28"/>
      <c r="G2539" s="29"/>
    </row>
    <row r="2540" spans="1:7" ht="15">
      <c r="A2540" s="28"/>
      <c r="G2540" s="29"/>
    </row>
    <row r="2541" spans="1:7" ht="15">
      <c r="A2541" s="28"/>
      <c r="G2541" s="29"/>
    </row>
    <row r="2542" spans="1:7" ht="15">
      <c r="A2542" s="28"/>
      <c r="G2542" s="29"/>
    </row>
    <row r="2543" spans="1:7" ht="15">
      <c r="A2543" s="28"/>
      <c r="G2543" s="29"/>
    </row>
    <row r="2544" spans="1:7" ht="15">
      <c r="A2544" s="28"/>
      <c r="G2544" s="29"/>
    </row>
    <row r="2545" spans="1:7" ht="15">
      <c r="A2545" s="28"/>
      <c r="G2545" s="29"/>
    </row>
    <row r="2546" spans="1:7" ht="15">
      <c r="A2546" s="28"/>
      <c r="G2546" s="29"/>
    </row>
    <row r="2547" spans="1:7" ht="15">
      <c r="A2547" s="28"/>
      <c r="G2547" s="29"/>
    </row>
    <row r="2548" spans="1:7" ht="15">
      <c r="A2548" s="28"/>
      <c r="G2548" s="29"/>
    </row>
    <row r="2549" spans="1:7" ht="15">
      <c r="A2549" s="28"/>
      <c r="G2549" s="29"/>
    </row>
    <row r="2550" spans="1:7" ht="15">
      <c r="A2550" s="28"/>
      <c r="G2550" s="29"/>
    </row>
    <row r="2551" spans="1:7" ht="15">
      <c r="A2551" s="28"/>
      <c r="G2551" s="29"/>
    </row>
    <row r="2552" spans="1:7" ht="15">
      <c r="A2552" s="28"/>
      <c r="G2552" s="29"/>
    </row>
    <row r="2553" spans="1:7" ht="15">
      <c r="A2553" s="28"/>
      <c r="G2553" s="29"/>
    </row>
    <row r="2554" spans="1:7" ht="15">
      <c r="A2554" s="28"/>
      <c r="G2554" s="29"/>
    </row>
    <row r="2555" spans="1:7" ht="15">
      <c r="A2555" s="28"/>
      <c r="G2555" s="29"/>
    </row>
    <row r="2556" spans="1:7" ht="15">
      <c r="A2556" s="28"/>
      <c r="G2556" s="29"/>
    </row>
    <row r="2557" spans="1:7" ht="15">
      <c r="A2557" s="28"/>
      <c r="G2557" s="29"/>
    </row>
    <row r="2558" spans="1:7" ht="15">
      <c r="A2558" s="28"/>
      <c r="G2558" s="29"/>
    </row>
    <row r="2559" spans="1:7" ht="15">
      <c r="A2559" s="28"/>
      <c r="G2559" s="29"/>
    </row>
    <row r="2560" spans="1:7" ht="15">
      <c r="A2560" s="28"/>
      <c r="G2560" s="29"/>
    </row>
    <row r="2561" spans="1:7" ht="15">
      <c r="A2561" s="28"/>
      <c r="G2561" s="29"/>
    </row>
    <row r="2562" spans="1:7" ht="15">
      <c r="A2562" s="28"/>
      <c r="G2562" s="29"/>
    </row>
    <row r="2563" spans="1:7" ht="15">
      <c r="A2563" s="28"/>
      <c r="G2563" s="29"/>
    </row>
    <row r="2564" spans="1:7" ht="15">
      <c r="A2564" s="28"/>
      <c r="G2564" s="29"/>
    </row>
    <row r="2565" spans="1:7" ht="15">
      <c r="A2565" s="28"/>
      <c r="G2565" s="29"/>
    </row>
    <row r="2566" spans="1:7" ht="15">
      <c r="A2566" s="28"/>
      <c r="G2566" s="29"/>
    </row>
    <row r="2567" spans="1:7" ht="15">
      <c r="A2567" s="28"/>
      <c r="G2567" s="29"/>
    </row>
    <row r="2568" spans="1:7" ht="15">
      <c r="A2568" s="28"/>
      <c r="G2568" s="29"/>
    </row>
    <row r="2569" spans="1:7" ht="15">
      <c r="A2569" s="28"/>
      <c r="G2569" s="29"/>
    </row>
    <row r="2570" spans="1:7" ht="15">
      <c r="A2570" s="28"/>
      <c r="G2570" s="29"/>
    </row>
    <row r="2571" spans="1:7" ht="15">
      <c r="A2571" s="28"/>
      <c r="G2571" s="29"/>
    </row>
    <row r="2572" spans="1:7" ht="15">
      <c r="A2572" s="28"/>
      <c r="G2572" s="29"/>
    </row>
    <row r="2573" spans="1:7" ht="15">
      <c r="A2573" s="28"/>
      <c r="G2573" s="29"/>
    </row>
    <row r="2574" spans="1:7" ht="15">
      <c r="A2574" s="28"/>
      <c r="G2574" s="29"/>
    </row>
    <row r="2575" spans="1:7" ht="15">
      <c r="A2575" s="28"/>
      <c r="G2575" s="29"/>
    </row>
    <row r="2576" spans="1:7" ht="15">
      <c r="A2576" s="28"/>
      <c r="G2576" s="29"/>
    </row>
    <row r="2577" spans="1:7" ht="15">
      <c r="A2577" s="28"/>
      <c r="G2577" s="29"/>
    </row>
    <row r="2578" spans="1:7" ht="15">
      <c r="A2578" s="28"/>
      <c r="G2578" s="29"/>
    </row>
    <row r="2579" spans="1:7" ht="15">
      <c r="A2579" s="28"/>
      <c r="G2579" s="29"/>
    </row>
    <row r="2580" spans="1:7" ht="15">
      <c r="A2580" s="28"/>
      <c r="G2580" s="29"/>
    </row>
    <row r="2581" spans="1:7" ht="15">
      <c r="A2581" s="28"/>
      <c r="G2581" s="29"/>
    </row>
    <row r="2582" spans="1:7" ht="15">
      <c r="A2582" s="28"/>
      <c r="G2582" s="29"/>
    </row>
    <row r="2583" spans="1:7" ht="15">
      <c r="A2583" s="28"/>
      <c r="G2583" s="29"/>
    </row>
    <row r="2584" spans="1:7" ht="15">
      <c r="A2584" s="28"/>
      <c r="G2584" s="29"/>
    </row>
    <row r="2585" spans="1:7" ht="15">
      <c r="A2585" s="28"/>
      <c r="G2585" s="29"/>
    </row>
    <row r="2586" spans="1:7" ht="15">
      <c r="A2586" s="28"/>
      <c r="G2586" s="29"/>
    </row>
    <row r="2587" spans="1:7" ht="15">
      <c r="A2587" s="28"/>
      <c r="G2587" s="29"/>
    </row>
    <row r="2588" spans="1:7" ht="15">
      <c r="A2588" s="28"/>
      <c r="G2588" s="29"/>
    </row>
    <row r="2589" spans="1:7" ht="15">
      <c r="A2589" s="28"/>
      <c r="G2589" s="29"/>
    </row>
    <row r="2590" spans="1:7" ht="15">
      <c r="A2590" s="28"/>
      <c r="G2590" s="29"/>
    </row>
    <row r="2591" spans="1:7" ht="15">
      <c r="A2591" s="28"/>
      <c r="G2591" s="29"/>
    </row>
    <row r="2592" spans="1:7" ht="15">
      <c r="A2592" s="28"/>
      <c r="G2592" s="29"/>
    </row>
    <row r="2593" spans="1:7" ht="15">
      <c r="A2593" s="28"/>
      <c r="G2593" s="29"/>
    </row>
    <row r="2594" spans="1:7" ht="15">
      <c r="A2594" s="28"/>
      <c r="G2594" s="29"/>
    </row>
    <row r="2595" spans="1:7" ht="15">
      <c r="A2595" s="28"/>
      <c r="G2595" s="29"/>
    </row>
    <row r="2596" spans="1:7" ht="15">
      <c r="A2596" s="28"/>
      <c r="G2596" s="29"/>
    </row>
    <row r="2597" spans="1:7" ht="15">
      <c r="A2597" s="28"/>
      <c r="G2597" s="29"/>
    </row>
    <row r="2598" spans="1:7" ht="15">
      <c r="A2598" s="28"/>
      <c r="G2598" s="29"/>
    </row>
    <row r="2599" spans="1:7" ht="15">
      <c r="A2599" s="28"/>
      <c r="G2599" s="29"/>
    </row>
    <row r="2600" spans="1:7" ht="15">
      <c r="A2600" s="28"/>
      <c r="G2600" s="29"/>
    </row>
    <row r="2601" spans="1:7" ht="15">
      <c r="A2601" s="28"/>
      <c r="G2601" s="29"/>
    </row>
    <row r="2602" spans="1:7" ht="15">
      <c r="A2602" s="28"/>
      <c r="G2602" s="29"/>
    </row>
    <row r="2603" spans="1:7" ht="15">
      <c r="A2603" s="28"/>
      <c r="G2603" s="29"/>
    </row>
    <row r="2604" spans="1:7" ht="15">
      <c r="A2604" s="28"/>
      <c r="G2604" s="29"/>
    </row>
    <row r="2605" spans="1:7" ht="15">
      <c r="A2605" s="28"/>
      <c r="G2605" s="29"/>
    </row>
    <row r="2606" spans="1:7" ht="15">
      <c r="A2606" s="28"/>
      <c r="G2606" s="29"/>
    </row>
    <row r="2607" spans="1:7" ht="15">
      <c r="A2607" s="28"/>
      <c r="G2607" s="29"/>
    </row>
    <row r="2608" spans="1:7" ht="15">
      <c r="A2608" s="28"/>
      <c r="G2608" s="29"/>
    </row>
    <row r="2609" spans="1:7" ht="15">
      <c r="A2609" s="28"/>
      <c r="G2609" s="29"/>
    </row>
    <row r="2610" spans="1:7" ht="15">
      <c r="A2610" s="28"/>
      <c r="G2610" s="29"/>
    </row>
    <row r="2611" spans="1:7" ht="15">
      <c r="A2611" s="28"/>
      <c r="G2611" s="29"/>
    </row>
    <row r="2612" spans="1:7" ht="15">
      <c r="A2612" s="28"/>
      <c r="G2612" s="29"/>
    </row>
    <row r="2613" spans="1:7" ht="15">
      <c r="A2613" s="28"/>
      <c r="G2613" s="29"/>
    </row>
    <row r="2614" spans="1:7" ht="15">
      <c r="A2614" s="28"/>
      <c r="G2614" s="29"/>
    </row>
    <row r="2615" spans="1:7" ht="15">
      <c r="A2615" s="28"/>
      <c r="G2615" s="29"/>
    </row>
    <row r="2616" spans="1:7" ht="15">
      <c r="A2616" s="28"/>
      <c r="G2616" s="29"/>
    </row>
    <row r="2617" spans="1:7" ht="15">
      <c r="A2617" s="28"/>
      <c r="G2617" s="29"/>
    </row>
    <row r="2618" spans="1:7" ht="15">
      <c r="A2618" s="28"/>
      <c r="G2618" s="29"/>
    </row>
    <row r="2619" spans="1:7" ht="15">
      <c r="A2619" s="28"/>
      <c r="G2619" s="29"/>
    </row>
    <row r="2620" spans="1:7" ht="15">
      <c r="A2620" s="28"/>
      <c r="G2620" s="29"/>
    </row>
    <row r="2621" spans="1:7" ht="15">
      <c r="A2621" s="28"/>
      <c r="G2621" s="29"/>
    </row>
    <row r="2622" spans="1:7" ht="15">
      <c r="A2622" s="28"/>
      <c r="G2622" s="29"/>
    </row>
    <row r="2623" spans="1:7" ht="15">
      <c r="A2623" s="28"/>
      <c r="G2623" s="29"/>
    </row>
    <row r="2624" spans="1:7" ht="15">
      <c r="A2624" s="28"/>
      <c r="G2624" s="29"/>
    </row>
    <row r="2625" spans="1:7" ht="15">
      <c r="A2625" s="28"/>
      <c r="G2625" s="29"/>
    </row>
    <row r="2626" spans="1:7" ht="15">
      <c r="A2626" s="28"/>
      <c r="G2626" s="29"/>
    </row>
    <row r="2627" spans="1:7" ht="15">
      <c r="A2627" s="28"/>
      <c r="G2627" s="29"/>
    </row>
    <row r="2628" spans="1:7" ht="15">
      <c r="A2628" s="28"/>
      <c r="G2628" s="29"/>
    </row>
    <row r="2629" spans="1:7" ht="15">
      <c r="A2629" s="28"/>
      <c r="G2629" s="29"/>
    </row>
    <row r="2630" spans="1:7" ht="15">
      <c r="A2630" s="28"/>
      <c r="G2630" s="29"/>
    </row>
    <row r="2631" spans="1:7" ht="15">
      <c r="A2631" s="28"/>
      <c r="G2631" s="29"/>
    </row>
    <row r="2632" spans="1:7" ht="15">
      <c r="A2632" s="28"/>
      <c r="G2632" s="29"/>
    </row>
    <row r="2633" spans="1:7" ht="15">
      <c r="A2633" s="28"/>
      <c r="G2633" s="29"/>
    </row>
    <row r="2634" spans="1:7" ht="15">
      <c r="A2634" s="28"/>
      <c r="G2634" s="29"/>
    </row>
    <row r="2635" spans="1:7" ht="15">
      <c r="A2635" s="28"/>
      <c r="G2635" s="29"/>
    </row>
    <row r="2636" spans="1:7" ht="15">
      <c r="A2636" s="28"/>
      <c r="G2636" s="29"/>
    </row>
    <row r="2637" spans="1:7" ht="15">
      <c r="A2637" s="28"/>
      <c r="G2637" s="29"/>
    </row>
    <row r="2638" spans="1:7" ht="15">
      <c r="A2638" s="28"/>
      <c r="G2638" s="29"/>
    </row>
    <row r="2639" spans="1:7" ht="15">
      <c r="A2639" s="28"/>
      <c r="G2639" s="29"/>
    </row>
    <row r="2640" spans="1:7" ht="15">
      <c r="A2640" s="28"/>
      <c r="G2640" s="29"/>
    </row>
    <row r="2641" spans="1:7" ht="15">
      <c r="A2641" s="28"/>
      <c r="G2641" s="29"/>
    </row>
    <row r="2642" spans="1:7" ht="15">
      <c r="A2642" s="28"/>
      <c r="G2642" s="29"/>
    </row>
    <row r="2643" spans="1:7" ht="15">
      <c r="A2643" s="28"/>
      <c r="G2643" s="29"/>
    </row>
    <row r="2644" spans="1:7" ht="15">
      <c r="A2644" s="28"/>
      <c r="G2644" s="29"/>
    </row>
    <row r="2645" spans="1:7" ht="15">
      <c r="A2645" s="28"/>
      <c r="G2645" s="29"/>
    </row>
    <row r="2646" spans="1:7" ht="15">
      <c r="A2646" s="28"/>
      <c r="G2646" s="29"/>
    </row>
    <row r="2647" spans="1:7" ht="15">
      <c r="A2647" s="28"/>
      <c r="G2647" s="29"/>
    </row>
    <row r="2648" spans="1:7" ht="15">
      <c r="A2648" s="28"/>
      <c r="G2648" s="29"/>
    </row>
    <row r="2649" spans="1:7" ht="15">
      <c r="A2649" s="28"/>
      <c r="G2649" s="29"/>
    </row>
    <row r="2650" spans="1:7" ht="15">
      <c r="A2650" s="28"/>
      <c r="G2650" s="29"/>
    </row>
    <row r="2651" spans="1:7" ht="15">
      <c r="A2651" s="28"/>
      <c r="G2651" s="29"/>
    </row>
    <row r="2652" spans="1:7" ht="15">
      <c r="A2652" s="28"/>
      <c r="G2652" s="29"/>
    </row>
    <row r="2653" spans="1:7" ht="15">
      <c r="A2653" s="28"/>
      <c r="G2653" s="29"/>
    </row>
    <row r="2654" spans="1:7" ht="15">
      <c r="A2654" s="28"/>
      <c r="G2654" s="29"/>
    </row>
    <row r="2655" spans="1:7" ht="15">
      <c r="A2655" s="28"/>
      <c r="G2655" s="29"/>
    </row>
    <row r="2656" spans="1:7" ht="15">
      <c r="A2656" s="28"/>
      <c r="G2656" s="29"/>
    </row>
    <row r="2657" spans="1:7" ht="15">
      <c r="A2657" s="28"/>
      <c r="G2657" s="29"/>
    </row>
    <row r="2658" spans="1:7" ht="15">
      <c r="A2658" s="28"/>
      <c r="G2658" s="29"/>
    </row>
    <row r="2659" spans="1:7" ht="15">
      <c r="A2659" s="28"/>
      <c r="G2659" s="29"/>
    </row>
    <row r="2660" spans="1:7" ht="15">
      <c r="A2660" s="28"/>
      <c r="G2660" s="29"/>
    </row>
    <row r="2661" spans="1:7" ht="15">
      <c r="A2661" s="28"/>
      <c r="G2661" s="29"/>
    </row>
    <row r="2662" spans="1:7" ht="15">
      <c r="A2662" s="28"/>
      <c r="G2662" s="29"/>
    </row>
    <row r="2663" spans="1:7" ht="15">
      <c r="A2663" s="28"/>
      <c r="G2663" s="29"/>
    </row>
    <row r="2664" spans="1:7" ht="15">
      <c r="A2664" s="28"/>
      <c r="G2664" s="29"/>
    </row>
    <row r="2665" spans="1:7" ht="15">
      <c r="A2665" s="28"/>
      <c r="G2665" s="29"/>
    </row>
    <row r="2666" spans="1:7" ht="15">
      <c r="A2666" s="28"/>
      <c r="G2666" s="29"/>
    </row>
    <row r="2667" spans="1:7" ht="15">
      <c r="A2667" s="28"/>
      <c r="G2667" s="29"/>
    </row>
    <row r="2668" spans="1:7" ht="15">
      <c r="A2668" s="28"/>
      <c r="G2668" s="29"/>
    </row>
    <row r="2669" spans="1:7" ht="15">
      <c r="A2669" s="28"/>
      <c r="G2669" s="29"/>
    </row>
    <row r="2670" spans="1:7" ht="15">
      <c r="A2670" s="28"/>
      <c r="G2670" s="29"/>
    </row>
    <row r="2671" spans="1:7" ht="15">
      <c r="A2671" s="28"/>
      <c r="G2671" s="29"/>
    </row>
    <row r="2672" spans="1:7" ht="15">
      <c r="A2672" s="28"/>
      <c r="G2672" s="29"/>
    </row>
    <row r="2673" spans="1:7" ht="15">
      <c r="A2673" s="28"/>
      <c r="G2673" s="29"/>
    </row>
    <row r="2674" spans="1:7" ht="15">
      <c r="A2674" s="28"/>
      <c r="G2674" s="29"/>
    </row>
    <row r="2675" spans="1:7" ht="15">
      <c r="A2675" s="28"/>
      <c r="G2675" s="29"/>
    </row>
    <row r="2676" spans="1:7" ht="15">
      <c r="A2676" s="28"/>
      <c r="G2676" s="29"/>
    </row>
    <row r="2677" spans="1:7" ht="15">
      <c r="A2677" s="28"/>
      <c r="G2677" s="29"/>
    </row>
    <row r="2678" spans="1:7" ht="15">
      <c r="A2678" s="28"/>
      <c r="G2678" s="29"/>
    </row>
    <row r="2679" spans="1:7" ht="15">
      <c r="A2679" s="28"/>
      <c r="G2679" s="29"/>
    </row>
    <row r="2680" spans="1:7" ht="15">
      <c r="A2680" s="28"/>
      <c r="G2680" s="29"/>
    </row>
    <row r="2681" spans="1:7" ht="15">
      <c r="A2681" s="28"/>
      <c r="G2681" s="29"/>
    </row>
    <row r="2682" spans="1:7" ht="15">
      <c r="A2682" s="28"/>
      <c r="G2682" s="29"/>
    </row>
    <row r="2683" spans="1:7" ht="15">
      <c r="A2683" s="28"/>
      <c r="G2683" s="29"/>
    </row>
    <row r="2684" spans="1:7" ht="15">
      <c r="A2684" s="28"/>
      <c r="G2684" s="29"/>
    </row>
    <row r="2685" spans="1:7" ht="15">
      <c r="A2685" s="28"/>
      <c r="G2685" s="29"/>
    </row>
    <row r="2686" spans="1:7" ht="15">
      <c r="A2686" s="28"/>
      <c r="G2686" s="29"/>
    </row>
    <row r="2687" spans="1:7" ht="15">
      <c r="A2687" s="28"/>
      <c r="G2687" s="29"/>
    </row>
    <row r="2688" spans="1:7" ht="15">
      <c r="A2688" s="28"/>
      <c r="G2688" s="29"/>
    </row>
    <row r="2689" spans="1:7" ht="15">
      <c r="A2689" s="28"/>
      <c r="G2689" s="29"/>
    </row>
    <row r="2690" spans="1:7" ht="15">
      <c r="A2690" s="28"/>
      <c r="G2690" s="29"/>
    </row>
    <row r="2691" spans="1:7" ht="15">
      <c r="A2691" s="28"/>
      <c r="G2691" s="29"/>
    </row>
    <row r="2692" spans="1:7" ht="15">
      <c r="A2692" s="28"/>
      <c r="G2692" s="29"/>
    </row>
    <row r="2693" spans="1:7" ht="15">
      <c r="A2693" s="28"/>
      <c r="G2693" s="29"/>
    </row>
    <row r="2694" spans="1:7" ht="15">
      <c r="A2694" s="28"/>
      <c r="G2694" s="29"/>
    </row>
    <row r="2695" spans="1:7" ht="15">
      <c r="A2695" s="28"/>
      <c r="G2695" s="29"/>
    </row>
    <row r="2696" spans="1:7" ht="15">
      <c r="A2696" s="28"/>
      <c r="G2696" s="29"/>
    </row>
    <row r="2697" spans="1:7" ht="15">
      <c r="A2697" s="28"/>
      <c r="G2697" s="29"/>
    </row>
    <row r="2698" spans="1:7" ht="15">
      <c r="A2698" s="28"/>
      <c r="G2698" s="29"/>
    </row>
    <row r="2699" spans="1:7" ht="15">
      <c r="A2699" s="28"/>
      <c r="G2699" s="29"/>
    </row>
    <row r="2700" spans="1:7" ht="15">
      <c r="A2700" s="28"/>
      <c r="G2700" s="29"/>
    </row>
    <row r="2701" spans="1:7" ht="15">
      <c r="A2701" s="28"/>
      <c r="G2701" s="29"/>
    </row>
    <row r="2702" spans="1:7" ht="15">
      <c r="A2702" s="28"/>
      <c r="G2702" s="29"/>
    </row>
    <row r="2703" spans="1:7" ht="15">
      <c r="A2703" s="28"/>
      <c r="G2703" s="29"/>
    </row>
    <row r="2704" spans="1:7" ht="15">
      <c r="A2704" s="28"/>
      <c r="G2704" s="29"/>
    </row>
    <row r="2705" spans="1:7" ht="15">
      <c r="A2705" s="28"/>
      <c r="G2705" s="29"/>
    </row>
    <row r="2706" spans="1:7" ht="15">
      <c r="A2706" s="28"/>
      <c r="G2706" s="29"/>
    </row>
    <row r="2707" spans="1:7" ht="15">
      <c r="A2707" s="28"/>
      <c r="G2707" s="29"/>
    </row>
    <row r="2708" spans="1:7" ht="15">
      <c r="A2708" s="28"/>
      <c r="G2708" s="29"/>
    </row>
    <row r="2709" spans="1:7" ht="15">
      <c r="A2709" s="28"/>
      <c r="G2709" s="29"/>
    </row>
    <row r="2710" spans="1:7" ht="15">
      <c r="A2710" s="28"/>
      <c r="G2710" s="29"/>
    </row>
    <row r="2711" spans="1:7" ht="15">
      <c r="A2711" s="28"/>
      <c r="G2711" s="29"/>
    </row>
    <row r="2712" spans="1:7" ht="15">
      <c r="A2712" s="28"/>
      <c r="G2712" s="29"/>
    </row>
    <row r="2713" spans="1:7" ht="15">
      <c r="A2713" s="28"/>
      <c r="G2713" s="29"/>
    </row>
    <row r="2714" spans="1:7" ht="15">
      <c r="A2714" s="28"/>
      <c r="G2714" s="29"/>
    </row>
    <row r="2715" spans="1:7" ht="15">
      <c r="A2715" s="28"/>
      <c r="G2715" s="29"/>
    </row>
    <row r="2716" spans="1:7" ht="15">
      <c r="A2716" s="28"/>
      <c r="G2716" s="29"/>
    </row>
    <row r="2717" spans="1:7" ht="15">
      <c r="A2717" s="28"/>
      <c r="G2717" s="29"/>
    </row>
    <row r="2718" spans="1:7" ht="15">
      <c r="A2718" s="28"/>
      <c r="G2718" s="29"/>
    </row>
    <row r="2719" spans="1:7" ht="15">
      <c r="A2719" s="28"/>
      <c r="G2719" s="29"/>
    </row>
    <row r="2720" spans="1:7" ht="15">
      <c r="A2720" s="28"/>
      <c r="G2720" s="29"/>
    </row>
    <row r="2721" spans="1:7" ht="15">
      <c r="A2721" s="28"/>
      <c r="G2721" s="29"/>
    </row>
    <row r="2722" spans="1:7" ht="15">
      <c r="A2722" s="28"/>
      <c r="G2722" s="29"/>
    </row>
    <row r="2723" spans="1:7" ht="15">
      <c r="A2723" s="28"/>
      <c r="G2723" s="29"/>
    </row>
    <row r="2724" spans="1:7" ht="15">
      <c r="A2724" s="28"/>
      <c r="G2724" s="29"/>
    </row>
    <row r="2725" spans="1:7" ht="15">
      <c r="A2725" s="28"/>
      <c r="G2725" s="29"/>
    </row>
    <row r="2726" spans="1:7" ht="15">
      <c r="A2726" s="28"/>
      <c r="G2726" s="29"/>
    </row>
    <row r="2727" spans="1:7" ht="15">
      <c r="A2727" s="28"/>
      <c r="G2727" s="29"/>
    </row>
    <row r="2728" spans="1:7" ht="15">
      <c r="A2728" s="28"/>
      <c r="G2728" s="29"/>
    </row>
    <row r="2729" spans="1:7" ht="15">
      <c r="A2729" s="28"/>
      <c r="G2729" s="29"/>
    </row>
    <row r="2730" spans="1:7" ht="15">
      <c r="A2730" s="28"/>
      <c r="G2730" s="29"/>
    </row>
    <row r="2731" spans="1:7" ht="15">
      <c r="A2731" s="28"/>
      <c r="G2731" s="29"/>
    </row>
    <row r="2732" spans="1:7" ht="15">
      <c r="A2732" s="28"/>
      <c r="G2732" s="29"/>
    </row>
    <row r="2733" spans="1:7" ht="15">
      <c r="A2733" s="28"/>
      <c r="G2733" s="29"/>
    </row>
    <row r="2734" spans="1:7" ht="15">
      <c r="A2734" s="28"/>
      <c r="G2734" s="29"/>
    </row>
    <row r="2735" spans="1:7" ht="15">
      <c r="A2735" s="28"/>
      <c r="G2735" s="29"/>
    </row>
    <row r="2736" spans="1:7" ht="15">
      <c r="A2736" s="28"/>
      <c r="G2736" s="29"/>
    </row>
    <row r="2737" spans="1:7" ht="15">
      <c r="A2737" s="28"/>
      <c r="G2737" s="29"/>
    </row>
    <row r="2738" spans="1:7" ht="15">
      <c r="A2738" s="28"/>
      <c r="G2738" s="29"/>
    </row>
    <row r="2739" spans="1:7" ht="15">
      <c r="A2739" s="28"/>
      <c r="G2739" s="29"/>
    </row>
    <row r="2740" spans="1:7" ht="15">
      <c r="A2740" s="28"/>
      <c r="G2740" s="29"/>
    </row>
    <row r="2741" spans="1:7" ht="15">
      <c r="A2741" s="28"/>
      <c r="G2741" s="29"/>
    </row>
    <row r="2742" spans="1:7" ht="15">
      <c r="A2742" s="28"/>
      <c r="G2742" s="29"/>
    </row>
    <row r="2743" spans="1:7" ht="15">
      <c r="A2743" s="28"/>
      <c r="G2743" s="29"/>
    </row>
    <row r="2744" spans="1:7" ht="15">
      <c r="A2744" s="28"/>
      <c r="G2744" s="29"/>
    </row>
    <row r="2745" spans="1:7" ht="15">
      <c r="A2745" s="28"/>
      <c r="G2745" s="29"/>
    </row>
    <row r="2746" spans="1:7" ht="15">
      <c r="A2746" s="28"/>
      <c r="G2746" s="29"/>
    </row>
    <row r="2747" spans="1:7" ht="15">
      <c r="A2747" s="28"/>
      <c r="G2747" s="29"/>
    </row>
    <row r="2748" spans="1:7" ht="15">
      <c r="A2748" s="28"/>
      <c r="G2748" s="29"/>
    </row>
    <row r="2749" spans="1:7" ht="15">
      <c r="A2749" s="28"/>
      <c r="G2749" s="29"/>
    </row>
    <row r="2750" spans="1:7" ht="15">
      <c r="A2750" s="28"/>
      <c r="G2750" s="29"/>
    </row>
    <row r="2751" spans="1:7" ht="15">
      <c r="A2751" s="28"/>
      <c r="G2751" s="29"/>
    </row>
    <row r="2752" spans="1:7" ht="15">
      <c r="A2752" s="28"/>
      <c r="G2752" s="29"/>
    </row>
    <row r="2753" spans="1:7" ht="15">
      <c r="A2753" s="28"/>
      <c r="G2753" s="29"/>
    </row>
    <row r="2754" spans="1:7" ht="15">
      <c r="A2754" s="28"/>
      <c r="G2754" s="29"/>
    </row>
    <row r="2755" spans="1:7" ht="15">
      <c r="A2755" s="28"/>
      <c r="G2755" s="29"/>
    </row>
    <row r="2756" spans="1:7" ht="15">
      <c r="A2756" s="28"/>
      <c r="G2756" s="29"/>
    </row>
    <row r="2757" spans="1:7" ht="15">
      <c r="A2757" s="28"/>
      <c r="G2757" s="29"/>
    </row>
    <row r="2758" spans="1:7" ht="15">
      <c r="A2758" s="28"/>
      <c r="G2758" s="29"/>
    </row>
    <row r="2759" spans="1:7" ht="15">
      <c r="A2759" s="28"/>
      <c r="G2759" s="29"/>
    </row>
    <row r="2760" spans="1:7" ht="15">
      <c r="A2760" s="28"/>
      <c r="G2760" s="29"/>
    </row>
    <row r="2761" spans="1:7" ht="15">
      <c r="A2761" s="28"/>
      <c r="G2761" s="29"/>
    </row>
    <row r="2762" spans="1:7" ht="15">
      <c r="A2762" s="28"/>
      <c r="G2762" s="29"/>
    </row>
    <row r="2763" spans="1:7" ht="15">
      <c r="A2763" s="28"/>
      <c r="G2763" s="29"/>
    </row>
    <row r="2764" spans="1:7" ht="15">
      <c r="A2764" s="28"/>
      <c r="G2764" s="29"/>
    </row>
    <row r="2765" spans="1:7" ht="15">
      <c r="A2765" s="28"/>
      <c r="G2765" s="29"/>
    </row>
    <row r="2766" spans="1:7" ht="15">
      <c r="A2766" s="28"/>
      <c r="G2766" s="29"/>
    </row>
    <row r="2767" spans="1:7" ht="15">
      <c r="A2767" s="28"/>
      <c r="G2767" s="29"/>
    </row>
    <row r="2768" spans="1:7" ht="15">
      <c r="A2768" s="28"/>
      <c r="G2768" s="29"/>
    </row>
    <row r="2769" spans="1:7" ht="15">
      <c r="A2769" s="28"/>
      <c r="G2769" s="29"/>
    </row>
    <row r="2770" spans="1:7" ht="15">
      <c r="A2770" s="28"/>
      <c r="G2770" s="29"/>
    </row>
    <row r="2771" spans="1:7" ht="15">
      <c r="A2771" s="28"/>
      <c r="G2771" s="29"/>
    </row>
    <row r="2772" spans="1:7" ht="15">
      <c r="A2772" s="28"/>
      <c r="G2772" s="29"/>
    </row>
    <row r="2773" spans="1:7" ht="15">
      <c r="A2773" s="28"/>
      <c r="G2773" s="29"/>
    </row>
    <row r="2774" spans="1:7" ht="15">
      <c r="A2774" s="28"/>
      <c r="G2774" s="29"/>
    </row>
    <row r="2775" spans="1:7" ht="15">
      <c r="A2775" s="28"/>
      <c r="G2775" s="29"/>
    </row>
    <row r="2776" spans="1:7" ht="15">
      <c r="A2776" s="28"/>
      <c r="G2776" s="29"/>
    </row>
    <row r="2777" spans="1:7" ht="15">
      <c r="A2777" s="28"/>
      <c r="G2777" s="29"/>
    </row>
    <row r="2778" spans="1:7" ht="15">
      <c r="A2778" s="28"/>
      <c r="G2778" s="29"/>
    </row>
    <row r="2779" spans="1:7" ht="15">
      <c r="A2779" s="28"/>
      <c r="G2779" s="29"/>
    </row>
    <row r="2780" spans="1:7" ht="15">
      <c r="A2780" s="28"/>
      <c r="G2780" s="29"/>
    </row>
    <row r="2781" spans="1:7" ht="15">
      <c r="A2781" s="28"/>
      <c r="G2781" s="29"/>
    </row>
    <row r="2782" spans="1:7" ht="15">
      <c r="A2782" s="28"/>
      <c r="G2782" s="29"/>
    </row>
    <row r="2783" spans="1:7" ht="15">
      <c r="A2783" s="28"/>
      <c r="G2783" s="29"/>
    </row>
    <row r="2784" spans="1:7" ht="15">
      <c r="A2784" s="28"/>
      <c r="G2784" s="29"/>
    </row>
    <row r="2785" spans="1:7" ht="15">
      <c r="A2785" s="28"/>
      <c r="G2785" s="29"/>
    </row>
    <row r="2786" spans="1:7" ht="15">
      <c r="A2786" s="28"/>
      <c r="G2786" s="29"/>
    </row>
    <row r="2787" spans="1:7" ht="15">
      <c r="A2787" s="28"/>
      <c r="G2787" s="29"/>
    </row>
    <row r="2788" spans="1:7" ht="15">
      <c r="A2788" s="28"/>
      <c r="G2788" s="29"/>
    </row>
    <row r="2789" spans="1:7" ht="15">
      <c r="A2789" s="28"/>
      <c r="G2789" s="29"/>
    </row>
    <row r="2790" spans="1:7" ht="15">
      <c r="A2790" s="28"/>
      <c r="G2790" s="29"/>
    </row>
    <row r="2791" spans="1:7" ht="15">
      <c r="A2791" s="28"/>
      <c r="G2791" s="29"/>
    </row>
    <row r="2792" spans="1:7" ht="15">
      <c r="A2792" s="28"/>
      <c r="G2792" s="29"/>
    </row>
    <row r="2793" spans="1:7" ht="15">
      <c r="A2793" s="28"/>
      <c r="G2793" s="29"/>
    </row>
    <row r="2794" spans="1:7" ht="15">
      <c r="A2794" s="28"/>
      <c r="G2794" s="29"/>
    </row>
    <row r="2795" spans="1:7" ht="15">
      <c r="A2795" s="28"/>
      <c r="G2795" s="29"/>
    </row>
    <row r="2796" spans="1:7" ht="15">
      <c r="A2796" s="28"/>
      <c r="G2796" s="29"/>
    </row>
    <row r="2797" spans="1:7" ht="15">
      <c r="A2797" s="28"/>
      <c r="G2797" s="29"/>
    </row>
    <row r="2798" spans="1:7" ht="15">
      <c r="A2798" s="28"/>
      <c r="G2798" s="29"/>
    </row>
    <row r="2799" spans="1:7" ht="15">
      <c r="A2799" s="28"/>
      <c r="G2799" s="29"/>
    </row>
    <row r="2800" spans="1:7" ht="15">
      <c r="A2800" s="28"/>
      <c r="G2800" s="29"/>
    </row>
    <row r="2801" spans="1:7" ht="15">
      <c r="A2801" s="28"/>
      <c r="G2801" s="29"/>
    </row>
    <row r="2802" spans="1:7" ht="15">
      <c r="A2802" s="28"/>
      <c r="G2802" s="29"/>
    </row>
    <row r="2803" spans="1:7" ht="15">
      <c r="A2803" s="28"/>
      <c r="G2803" s="29"/>
    </row>
    <row r="2804" spans="1:7" ht="15">
      <c r="A2804" s="28"/>
      <c r="G2804" s="29"/>
    </row>
    <row r="2805" spans="1:7" ht="15">
      <c r="A2805" s="28"/>
      <c r="G2805" s="29"/>
    </row>
    <row r="2806" spans="1:7" ht="15">
      <c r="A2806" s="28"/>
      <c r="G2806" s="29"/>
    </row>
    <row r="2807" spans="1:7" ht="15">
      <c r="A2807" s="28"/>
      <c r="G2807" s="29"/>
    </row>
    <row r="2808" spans="1:7" ht="15">
      <c r="A2808" s="28"/>
      <c r="G2808" s="29"/>
    </row>
    <row r="2809" spans="1:7" ht="15">
      <c r="A2809" s="28"/>
      <c r="G2809" s="29"/>
    </row>
    <row r="2810" spans="1:7" ht="15">
      <c r="A2810" s="28"/>
      <c r="G2810" s="29"/>
    </row>
    <row r="2811" spans="1:7" ht="15">
      <c r="A2811" s="28"/>
      <c r="G2811" s="29"/>
    </row>
    <row r="2812" spans="1:7" ht="15">
      <c r="A2812" s="28"/>
      <c r="G2812" s="29"/>
    </row>
    <row r="2813" spans="1:7" ht="15">
      <c r="A2813" s="28"/>
      <c r="G2813" s="29"/>
    </row>
    <row r="2814" spans="1:7" ht="15">
      <c r="A2814" s="28"/>
      <c r="G2814" s="29"/>
    </row>
    <row r="2815" spans="1:7" ht="15">
      <c r="A2815" s="28"/>
      <c r="G2815" s="29"/>
    </row>
    <row r="2816" spans="1:7" ht="15">
      <c r="A2816" s="28"/>
      <c r="G2816" s="29"/>
    </row>
    <row r="2817" spans="1:7" ht="15">
      <c r="A2817" s="28"/>
      <c r="G2817" s="29"/>
    </row>
    <row r="2818" spans="1:7" ht="15">
      <c r="A2818" s="28"/>
      <c r="G2818" s="29"/>
    </row>
    <row r="2819" spans="1:7" ht="15">
      <c r="A2819" s="28"/>
      <c r="G2819" s="29"/>
    </row>
    <row r="2820" spans="1:7" ht="15">
      <c r="A2820" s="28"/>
      <c r="G2820" s="29"/>
    </row>
    <row r="2821" spans="1:7" ht="15">
      <c r="A2821" s="28"/>
      <c r="G2821" s="29"/>
    </row>
    <row r="2822" spans="1:7" ht="15">
      <c r="A2822" s="28"/>
      <c r="G2822" s="29"/>
    </row>
    <row r="2823" spans="1:7" ht="15">
      <c r="A2823" s="28"/>
      <c r="G2823" s="29"/>
    </row>
    <row r="2824" spans="1:7" ht="15">
      <c r="A2824" s="28"/>
      <c r="G2824" s="29"/>
    </row>
    <row r="2825" spans="1:7" ht="15">
      <c r="A2825" s="28"/>
      <c r="G2825" s="29"/>
    </row>
    <row r="2826" spans="1:7" ht="15">
      <c r="A2826" s="28"/>
      <c r="G2826" s="29"/>
    </row>
    <row r="2827" spans="1:7" ht="15">
      <c r="A2827" s="28"/>
      <c r="G2827" s="29"/>
    </row>
    <row r="2828" spans="1:7" ht="15">
      <c r="A2828" s="28"/>
      <c r="G2828" s="29"/>
    </row>
    <row r="2829" spans="1:7" ht="15">
      <c r="A2829" s="28"/>
      <c r="G2829" s="29"/>
    </row>
    <row r="2830" spans="1:7" ht="15">
      <c r="A2830" s="28"/>
      <c r="G2830" s="29"/>
    </row>
    <row r="2831" spans="1:7" ht="15">
      <c r="A2831" s="28"/>
      <c r="G2831" s="29"/>
    </row>
    <row r="2832" spans="1:7" ht="15">
      <c r="A2832" s="28"/>
      <c r="G2832" s="29"/>
    </row>
    <row r="2833" spans="1:7" ht="15">
      <c r="A2833" s="28"/>
      <c r="G2833" s="29"/>
    </row>
    <row r="2834" spans="1:7" ht="15">
      <c r="A2834" s="28"/>
      <c r="G2834" s="29"/>
    </row>
    <row r="2835" spans="1:7" ht="15">
      <c r="A2835" s="28"/>
      <c r="G2835" s="29"/>
    </row>
    <row r="2836" spans="1:7" ht="15">
      <c r="A2836" s="28"/>
      <c r="G2836" s="29"/>
    </row>
    <row r="2837" spans="1:7" ht="15">
      <c r="A2837" s="28"/>
      <c r="G2837" s="29"/>
    </row>
    <row r="2838" spans="1:7" ht="15">
      <c r="A2838" s="28"/>
      <c r="G2838" s="29"/>
    </row>
    <row r="2839" spans="1:7" ht="15">
      <c r="A2839" s="28"/>
      <c r="G2839" s="29"/>
    </row>
    <row r="2840" spans="1:7" ht="15">
      <c r="A2840" s="28"/>
      <c r="G2840" s="29"/>
    </row>
    <row r="2841" spans="1:7" ht="15">
      <c r="A2841" s="28"/>
      <c r="G2841" s="29"/>
    </row>
    <row r="2842" spans="1:7" ht="15">
      <c r="A2842" s="28"/>
      <c r="G2842" s="29"/>
    </row>
    <row r="2843" spans="1:7" ht="15">
      <c r="A2843" s="28"/>
      <c r="G2843" s="29"/>
    </row>
    <row r="2844" spans="1:7" ht="15">
      <c r="A2844" s="28"/>
      <c r="G2844" s="29"/>
    </row>
    <row r="2845" spans="1:7" ht="15">
      <c r="A2845" s="28"/>
      <c r="G2845" s="29"/>
    </row>
    <row r="2846" spans="1:7" ht="15">
      <c r="A2846" s="28"/>
      <c r="G2846" s="29"/>
    </row>
    <row r="2847" spans="1:7" ht="15">
      <c r="A2847" s="28"/>
      <c r="G2847" s="29"/>
    </row>
    <row r="2848" spans="1:7" ht="15">
      <c r="A2848" s="28"/>
      <c r="G2848" s="29"/>
    </row>
    <row r="2849" spans="1:7" ht="15">
      <c r="A2849" s="28"/>
      <c r="G2849" s="29"/>
    </row>
    <row r="2850" spans="1:7" ht="15">
      <c r="A2850" s="28"/>
      <c r="G2850" s="29"/>
    </row>
    <row r="2851" spans="1:7" ht="15">
      <c r="A2851" s="28"/>
      <c r="G2851" s="29"/>
    </row>
    <row r="2852" spans="1:7" ht="15">
      <c r="A2852" s="28"/>
      <c r="G2852" s="29"/>
    </row>
    <row r="2853" spans="1:7" ht="15">
      <c r="A2853" s="28"/>
      <c r="G2853" s="29"/>
    </row>
    <row r="2854" spans="1:7" ht="15">
      <c r="A2854" s="28"/>
      <c r="G2854" s="29"/>
    </row>
    <row r="2855" spans="1:7" ht="15">
      <c r="A2855" s="28"/>
      <c r="G2855" s="29"/>
    </row>
    <row r="2856" spans="1:7" ht="15">
      <c r="A2856" s="28"/>
      <c r="G2856" s="29"/>
    </row>
    <row r="2857" spans="1:7" ht="15">
      <c r="A2857" s="28"/>
      <c r="G2857" s="29"/>
    </row>
    <row r="2858" spans="1:7" ht="15">
      <c r="A2858" s="28"/>
      <c r="G2858" s="29"/>
    </row>
    <row r="2859" spans="1:7" ht="15">
      <c r="A2859" s="28"/>
      <c r="G2859" s="29"/>
    </row>
    <row r="2860" spans="1:7" ht="15">
      <c r="A2860" s="28"/>
      <c r="G2860" s="29"/>
    </row>
    <row r="2861" spans="1:7" ht="15">
      <c r="A2861" s="28"/>
      <c r="G2861" s="29"/>
    </row>
    <row r="2862" spans="1:7" ht="15">
      <c r="A2862" s="28"/>
      <c r="G2862" s="29"/>
    </row>
    <row r="2863" spans="1:7" ht="15">
      <c r="A2863" s="28"/>
      <c r="G2863" s="29"/>
    </row>
    <row r="2864" spans="1:7" ht="15">
      <c r="A2864" s="28"/>
      <c r="G2864" s="29"/>
    </row>
    <row r="2865" spans="1:7" ht="15">
      <c r="A2865" s="28"/>
      <c r="G2865" s="29"/>
    </row>
    <row r="2866" spans="1:7" ht="15">
      <c r="A2866" s="28"/>
      <c r="G2866" s="29"/>
    </row>
    <row r="2867" spans="1:7" ht="15">
      <c r="A2867" s="28"/>
      <c r="G2867" s="29"/>
    </row>
    <row r="2868" spans="1:7" ht="15">
      <c r="A2868" s="28"/>
      <c r="G2868" s="29"/>
    </row>
    <row r="2869" spans="1:7" ht="15">
      <c r="A2869" s="28"/>
      <c r="G2869" s="29"/>
    </row>
    <row r="2870" spans="1:7" ht="15">
      <c r="A2870" s="28"/>
      <c r="G2870" s="29"/>
    </row>
    <row r="2871" spans="1:7" ht="15">
      <c r="A2871" s="28"/>
      <c r="G2871" s="29"/>
    </row>
    <row r="2872" spans="1:7" ht="15">
      <c r="A2872" s="28"/>
      <c r="G2872" s="29"/>
    </row>
    <row r="2873" spans="1:7" ht="15">
      <c r="A2873" s="28"/>
      <c r="G2873" s="29"/>
    </row>
    <row r="2874" spans="1:7" ht="15">
      <c r="A2874" s="28"/>
      <c r="G2874" s="29"/>
    </row>
    <row r="2875" spans="1:7" ht="15">
      <c r="A2875" s="28"/>
      <c r="G2875" s="29"/>
    </row>
    <row r="2876" spans="1:7" ht="15">
      <c r="A2876" s="28"/>
      <c r="G2876" s="29"/>
    </row>
    <row r="2877" spans="1:7" ht="15">
      <c r="A2877" s="28"/>
      <c r="G2877" s="29"/>
    </row>
    <row r="2878" spans="1:7" ht="15">
      <c r="A2878" s="28"/>
      <c r="G2878" s="29"/>
    </row>
    <row r="2879" spans="1:7" ht="15">
      <c r="A2879" s="28"/>
      <c r="G2879" s="29"/>
    </row>
    <row r="2880" spans="1:7" ht="15">
      <c r="A2880" s="28"/>
      <c r="G2880" s="29"/>
    </row>
    <row r="2881" spans="1:7" ht="15">
      <c r="A2881" s="28"/>
      <c r="G2881" s="29"/>
    </row>
    <row r="2882" spans="1:7" ht="15">
      <c r="A2882" s="28"/>
      <c r="G2882" s="29"/>
    </row>
    <row r="2883" spans="1:7" ht="15">
      <c r="A2883" s="28"/>
      <c r="G2883" s="29"/>
    </row>
    <row r="2884" spans="1:7" ht="15">
      <c r="A2884" s="28"/>
      <c r="G2884" s="29"/>
    </row>
    <row r="2885" spans="1:7" ht="15">
      <c r="A2885" s="28"/>
      <c r="G2885" s="29"/>
    </row>
    <row r="2886" spans="1:7" ht="15">
      <c r="A2886" s="28"/>
      <c r="G2886" s="29"/>
    </row>
    <row r="2887" spans="1:7" ht="15">
      <c r="A2887" s="28"/>
      <c r="G2887" s="29"/>
    </row>
    <row r="2888" spans="1:7" ht="15">
      <c r="A2888" s="28"/>
      <c r="G2888" s="29"/>
    </row>
    <row r="2889" spans="1:7" ht="15">
      <c r="A2889" s="28"/>
      <c r="G2889" s="29"/>
    </row>
    <row r="2890" spans="1:7" ht="15">
      <c r="A2890" s="28"/>
      <c r="G2890" s="29"/>
    </row>
    <row r="2891" spans="1:7" ht="15">
      <c r="A2891" s="28"/>
      <c r="G2891" s="29"/>
    </row>
    <row r="2892" spans="1:7" ht="15">
      <c r="A2892" s="28"/>
      <c r="G2892" s="29"/>
    </row>
    <row r="2893" spans="1:7" ht="15">
      <c r="A2893" s="28"/>
      <c r="G2893" s="29"/>
    </row>
    <row r="2894" spans="1:7" ht="15">
      <c r="A2894" s="28"/>
      <c r="G2894" s="29"/>
    </row>
    <row r="2895" spans="1:7" ht="15">
      <c r="A2895" s="28"/>
      <c r="G2895" s="29"/>
    </row>
    <row r="2896" spans="1:7" ht="15">
      <c r="A2896" s="28"/>
      <c r="G2896" s="29"/>
    </row>
    <row r="2897" spans="1:7" ht="15">
      <c r="A2897" s="28"/>
      <c r="G2897" s="29"/>
    </row>
    <row r="2898" spans="1:7" ht="15">
      <c r="A2898" s="28"/>
      <c r="G2898" s="29"/>
    </row>
    <row r="2899" spans="1:7" ht="15">
      <c r="A2899" s="28"/>
      <c r="G2899" s="29"/>
    </row>
    <row r="2900" spans="1:7" ht="15">
      <c r="A2900" s="28"/>
      <c r="G2900" s="29"/>
    </row>
    <row r="2901" spans="1:7" ht="15">
      <c r="A2901" s="28"/>
      <c r="G2901" s="29"/>
    </row>
    <row r="2902" spans="1:7" ht="15">
      <c r="A2902" s="28"/>
      <c r="G2902" s="29"/>
    </row>
    <row r="2903" spans="1:7" ht="15">
      <c r="A2903" s="28"/>
      <c r="G2903" s="29"/>
    </row>
    <row r="2904" spans="1:7" ht="15">
      <c r="A2904" s="28"/>
      <c r="G2904" s="29"/>
    </row>
    <row r="2905" spans="1:7" ht="15">
      <c r="A2905" s="28"/>
      <c r="G2905" s="29"/>
    </row>
    <row r="2906" spans="1:7" ht="15">
      <c r="A2906" s="28"/>
      <c r="G2906" s="29"/>
    </row>
    <row r="2907" spans="1:7" ht="15">
      <c r="A2907" s="28"/>
      <c r="G2907" s="29"/>
    </row>
    <row r="2908" spans="1:7" ht="15">
      <c r="A2908" s="28"/>
      <c r="G2908" s="29"/>
    </row>
    <row r="2909" spans="1:7" ht="15">
      <c r="A2909" s="28"/>
      <c r="G2909" s="29"/>
    </row>
    <row r="2910" spans="1:7" ht="15">
      <c r="A2910" s="28"/>
      <c r="G2910" s="29"/>
    </row>
    <row r="2911" spans="1:7" ht="15">
      <c r="A2911" s="28"/>
      <c r="G2911" s="29"/>
    </row>
    <row r="2912" spans="1:7" ht="15">
      <c r="A2912" s="28"/>
      <c r="G2912" s="29"/>
    </row>
    <row r="2913" spans="1:7" ht="15">
      <c r="A2913" s="28"/>
      <c r="G2913" s="29"/>
    </row>
    <row r="2914" spans="1:7" ht="15">
      <c r="A2914" s="28"/>
      <c r="G2914" s="29"/>
    </row>
    <row r="2915" spans="1:7" ht="15">
      <c r="A2915" s="28"/>
      <c r="G2915" s="29"/>
    </row>
    <row r="2916" spans="1:7" ht="15">
      <c r="A2916" s="28"/>
      <c r="G2916" s="29"/>
    </row>
    <row r="2917" spans="1:7" ht="15">
      <c r="A2917" s="28"/>
      <c r="G2917" s="29"/>
    </row>
    <row r="2918" spans="1:7" ht="15">
      <c r="A2918" s="28"/>
      <c r="G2918" s="29"/>
    </row>
    <row r="2919" spans="1:7" ht="15">
      <c r="A2919" s="28"/>
      <c r="G2919" s="29"/>
    </row>
    <row r="2920" spans="1:7" ht="15">
      <c r="A2920" s="28"/>
      <c r="G2920" s="29"/>
    </row>
    <row r="2921" spans="1:7" ht="15">
      <c r="A2921" s="28"/>
      <c r="G2921" s="29"/>
    </row>
    <row r="2922" spans="1:7" ht="15">
      <c r="A2922" s="28"/>
      <c r="G2922" s="29"/>
    </row>
    <row r="2923" spans="1:7" ht="15">
      <c r="A2923" s="28"/>
      <c r="G2923" s="29"/>
    </row>
    <row r="2924" spans="1:7" ht="15">
      <c r="A2924" s="28"/>
      <c r="G2924" s="29"/>
    </row>
    <row r="2925" spans="1:7" ht="15">
      <c r="A2925" s="28"/>
      <c r="G2925" s="29"/>
    </row>
    <row r="2926" spans="1:7" ht="15">
      <c r="A2926" s="28"/>
      <c r="G2926" s="29"/>
    </row>
    <row r="2927" spans="1:7" ht="15">
      <c r="A2927" s="28"/>
      <c r="G2927" s="29"/>
    </row>
    <row r="2928" spans="1:7" ht="15">
      <c r="A2928" s="28"/>
      <c r="G2928" s="29"/>
    </row>
    <row r="2929" spans="1:7" ht="15">
      <c r="A2929" s="28"/>
      <c r="G2929" s="29"/>
    </row>
    <row r="2930" spans="1:7" ht="15">
      <c r="A2930" s="28"/>
      <c r="G2930" s="29"/>
    </row>
    <row r="2931" spans="1:7" ht="15">
      <c r="A2931" s="28"/>
      <c r="G2931" s="29"/>
    </row>
    <row r="2932" spans="1:7" ht="15">
      <c r="A2932" s="28"/>
      <c r="G2932" s="29"/>
    </row>
    <row r="2933" spans="1:7" ht="15">
      <c r="A2933" s="28"/>
      <c r="G2933" s="29"/>
    </row>
    <row r="2934" spans="1:7" ht="15">
      <c r="A2934" s="28"/>
      <c r="G2934" s="29"/>
    </row>
    <row r="2935" spans="1:7" ht="15">
      <c r="A2935" s="28"/>
      <c r="G2935" s="29"/>
    </row>
    <row r="2936" spans="1:7" ht="15">
      <c r="A2936" s="28"/>
      <c r="G2936" s="29"/>
    </row>
    <row r="2937" spans="1:7" ht="15">
      <c r="A2937" s="28"/>
      <c r="G2937" s="29"/>
    </row>
    <row r="2938" spans="1:7" ht="15">
      <c r="A2938" s="28"/>
      <c r="G2938" s="29"/>
    </row>
    <row r="2939" spans="1:7" ht="15">
      <c r="A2939" s="28"/>
      <c r="G2939" s="29"/>
    </row>
    <row r="2940" spans="1:7" ht="15">
      <c r="A2940" s="28"/>
      <c r="G2940" s="29"/>
    </row>
    <row r="2941" spans="1:7" ht="15">
      <c r="A2941" s="28"/>
      <c r="G2941" s="29"/>
    </row>
    <row r="2942" spans="1:7" ht="15">
      <c r="A2942" s="28"/>
      <c r="G2942" s="29"/>
    </row>
    <row r="2943" spans="1:7" ht="15">
      <c r="A2943" s="28"/>
      <c r="G2943" s="29"/>
    </row>
    <row r="2944" spans="1:7" ht="15">
      <c r="A2944" s="28"/>
      <c r="G2944" s="29"/>
    </row>
    <row r="2945" spans="1:7" ht="15">
      <c r="A2945" s="28"/>
      <c r="G2945" s="29"/>
    </row>
    <row r="2946" spans="1:7" ht="15">
      <c r="A2946" s="28"/>
      <c r="G2946" s="29"/>
    </row>
    <row r="2947" spans="1:7" ht="15">
      <c r="A2947" s="28"/>
      <c r="G2947" s="29"/>
    </row>
    <row r="2948" spans="1:7" ht="15">
      <c r="A2948" s="28"/>
      <c r="G2948" s="29"/>
    </row>
    <row r="2949" spans="1:7" ht="15">
      <c r="A2949" s="28"/>
      <c r="G2949" s="29"/>
    </row>
    <row r="2950" spans="1:7" ht="15">
      <c r="A2950" s="28"/>
      <c r="G2950" s="29"/>
    </row>
    <row r="2951" spans="1:7" ht="15">
      <c r="A2951" s="28"/>
      <c r="G2951" s="29"/>
    </row>
    <row r="2952" spans="1:7" ht="15">
      <c r="A2952" s="28"/>
      <c r="G2952" s="29"/>
    </row>
    <row r="2953" spans="1:7" ht="15">
      <c r="A2953" s="28"/>
      <c r="G2953" s="29"/>
    </row>
    <row r="2954" spans="1:7" ht="15">
      <c r="A2954" s="28"/>
      <c r="G2954" s="29"/>
    </row>
    <row r="2955" spans="1:7" ht="15">
      <c r="A2955" s="28"/>
      <c r="G2955" s="29"/>
    </row>
    <row r="2956" spans="1:7" ht="15">
      <c r="A2956" s="28"/>
      <c r="G2956" s="29"/>
    </row>
    <row r="2957" spans="1:7" ht="15">
      <c r="A2957" s="28"/>
      <c r="G2957" s="29"/>
    </row>
    <row r="2958" spans="1:7" ht="15">
      <c r="A2958" s="28"/>
      <c r="G2958" s="29"/>
    </row>
    <row r="2959" spans="1:7" ht="15">
      <c r="A2959" s="28"/>
      <c r="G2959" s="29"/>
    </row>
    <row r="2960" spans="1:7" ht="15">
      <c r="A2960" s="28"/>
      <c r="G2960" s="29"/>
    </row>
    <row r="2961" spans="1:7" ht="15">
      <c r="A2961" s="28"/>
      <c r="G2961" s="29"/>
    </row>
    <row r="2962" spans="1:7" ht="15">
      <c r="A2962" s="28"/>
      <c r="G2962" s="29"/>
    </row>
    <row r="2963" spans="1:7" ht="15">
      <c r="A2963" s="28"/>
      <c r="G2963" s="29"/>
    </row>
    <row r="2964" spans="1:7" ht="15">
      <c r="A2964" s="28"/>
      <c r="G2964" s="29"/>
    </row>
    <row r="2965" spans="1:7" ht="15">
      <c r="A2965" s="28"/>
      <c r="G2965" s="29"/>
    </row>
    <row r="2966" spans="1:7" ht="15">
      <c r="A2966" s="28"/>
      <c r="G2966" s="29"/>
    </row>
    <row r="2967" spans="1:7" ht="15">
      <c r="A2967" s="28"/>
      <c r="G2967" s="29"/>
    </row>
    <row r="2968" spans="1:7" ht="15">
      <c r="A2968" s="28"/>
      <c r="G2968" s="29"/>
    </row>
    <row r="2969" spans="1:7" ht="15">
      <c r="A2969" s="28"/>
      <c r="G2969" s="29"/>
    </row>
    <row r="2970" spans="1:7" ht="15">
      <c r="A2970" s="28"/>
      <c r="G2970" s="29"/>
    </row>
    <row r="2971" spans="1:7" ht="15">
      <c r="A2971" s="28"/>
      <c r="G2971" s="29"/>
    </row>
    <row r="2972" spans="1:7" ht="15">
      <c r="A2972" s="28"/>
      <c r="G2972" s="29"/>
    </row>
    <row r="2973" spans="1:7" ht="15">
      <c r="A2973" s="28"/>
      <c r="G2973" s="29"/>
    </row>
    <row r="2974" spans="1:7" ht="15">
      <c r="A2974" s="28"/>
      <c r="G2974" s="29"/>
    </row>
    <row r="2975" spans="1:7" ht="15">
      <c r="A2975" s="28"/>
      <c r="G2975" s="29"/>
    </row>
    <row r="2976" spans="1:7" ht="15">
      <c r="A2976" s="28"/>
      <c r="G2976" s="29"/>
    </row>
    <row r="2977" spans="1:7" ht="15">
      <c r="A2977" s="28"/>
      <c r="G2977" s="29"/>
    </row>
    <row r="2978" spans="1:7" ht="15">
      <c r="A2978" s="28"/>
      <c r="G2978" s="29"/>
    </row>
    <row r="2979" spans="1:7" ht="15">
      <c r="A2979" s="28"/>
      <c r="G2979" s="29"/>
    </row>
    <row r="2980" spans="1:7" ht="15">
      <c r="A2980" s="28"/>
      <c r="G2980" s="29"/>
    </row>
    <row r="2981" spans="1:7" ht="15">
      <c r="A2981" s="28"/>
      <c r="G2981" s="29"/>
    </row>
    <row r="2982" spans="1:7" ht="15">
      <c r="A2982" s="28"/>
      <c r="G2982" s="29"/>
    </row>
    <row r="2983" spans="1:7" ht="15">
      <c r="A2983" s="28"/>
      <c r="G2983" s="29"/>
    </row>
    <row r="2984" spans="1:7" ht="15">
      <c r="A2984" s="28"/>
      <c r="G2984" s="29"/>
    </row>
    <row r="2985" spans="1:7" ht="15">
      <c r="A2985" s="28"/>
      <c r="G2985" s="29"/>
    </row>
    <row r="2986" spans="1:7" ht="15">
      <c r="A2986" s="28"/>
      <c r="G2986" s="29"/>
    </row>
    <row r="2987" spans="1:7" ht="15">
      <c r="A2987" s="28"/>
      <c r="G2987" s="29"/>
    </row>
    <row r="2988" spans="1:7" ht="15">
      <c r="A2988" s="28"/>
      <c r="G2988" s="29"/>
    </row>
    <row r="2989" spans="1:7" ht="15">
      <c r="A2989" s="28"/>
      <c r="G2989" s="29"/>
    </row>
    <row r="2990" spans="1:7" ht="15">
      <c r="A2990" s="28"/>
      <c r="G2990" s="29"/>
    </row>
    <row r="2991" spans="1:7" ht="15">
      <c r="A2991" s="28"/>
      <c r="G2991" s="29"/>
    </row>
    <row r="2992" spans="1:7" ht="15">
      <c r="A2992" s="28"/>
      <c r="G2992" s="29"/>
    </row>
    <row r="2993" spans="1:7" ht="15">
      <c r="A2993" s="28"/>
      <c r="G2993" s="29"/>
    </row>
    <row r="2994" spans="1:7" ht="15">
      <c r="A2994" s="28"/>
      <c r="G2994" s="29"/>
    </row>
    <row r="2995" spans="1:7" ht="15">
      <c r="A2995" s="28"/>
      <c r="G2995" s="29"/>
    </row>
    <row r="2996" spans="1:7" ht="15">
      <c r="A2996" s="28"/>
      <c r="G2996" s="29"/>
    </row>
    <row r="2997" spans="1:7" ht="15">
      <c r="A2997" s="28"/>
      <c r="G2997" s="29"/>
    </row>
    <row r="2998" spans="1:7" ht="15">
      <c r="A2998" s="28"/>
      <c r="G2998" s="29"/>
    </row>
    <row r="2999" spans="1:7" ht="15">
      <c r="A2999" s="28"/>
      <c r="G2999" s="29"/>
    </row>
    <row r="3000" spans="1:7" ht="15">
      <c r="A3000" s="28"/>
      <c r="G3000" s="29"/>
    </row>
    <row r="3001" spans="1:7" ht="15">
      <c r="A3001" s="28"/>
      <c r="G3001" s="29"/>
    </row>
    <row r="3002" spans="1:7" ht="15">
      <c r="A3002" s="28"/>
      <c r="G3002" s="29"/>
    </row>
    <row r="3003" spans="1:7" ht="15">
      <c r="A3003" s="28"/>
      <c r="G3003" s="29"/>
    </row>
    <row r="3004" spans="1:7" ht="15">
      <c r="A3004" s="28"/>
      <c r="G3004" s="29"/>
    </row>
    <row r="3005" spans="1:7" ht="15">
      <c r="A3005" s="28"/>
      <c r="G3005" s="29"/>
    </row>
    <row r="3006" spans="1:7" ht="15">
      <c r="A3006" s="28"/>
      <c r="G3006" s="29"/>
    </row>
    <row r="3007" spans="1:7" ht="15">
      <c r="A3007" s="28"/>
      <c r="G3007" s="29"/>
    </row>
    <row r="3008" spans="1:7" ht="15">
      <c r="A3008" s="28"/>
      <c r="G3008" s="29"/>
    </row>
    <row r="3009" spans="1:7" ht="15">
      <c r="A3009" s="28"/>
      <c r="G3009" s="29"/>
    </row>
    <row r="3010" spans="1:7" ht="15">
      <c r="A3010" s="28"/>
      <c r="G3010" s="29"/>
    </row>
    <row r="3011" spans="1:7" ht="15">
      <c r="A3011" s="28"/>
      <c r="G3011" s="29"/>
    </row>
    <row r="3012" spans="1:7" ht="15">
      <c r="A3012" s="28"/>
      <c r="G3012" s="29"/>
    </row>
    <row r="3013" spans="1:7" ht="15">
      <c r="A3013" s="28"/>
      <c r="G3013" s="29"/>
    </row>
    <row r="3014" spans="1:7" ht="15">
      <c r="A3014" s="28"/>
      <c r="G3014" s="29"/>
    </row>
    <row r="3015" spans="1:7" ht="15">
      <c r="A3015" s="28"/>
      <c r="G3015" s="29"/>
    </row>
    <row r="3016" spans="1:7" ht="15">
      <c r="A3016" s="28"/>
      <c r="G3016" s="29"/>
    </row>
    <row r="3017" spans="1:7" ht="15">
      <c r="A3017" s="28"/>
      <c r="G3017" s="29"/>
    </row>
    <row r="3018" spans="1:7" ht="15">
      <c r="A3018" s="28"/>
      <c r="G3018" s="29"/>
    </row>
    <row r="3019" spans="1:7" ht="15">
      <c r="A3019" s="28"/>
      <c r="G3019" s="29"/>
    </row>
    <row r="3020" spans="1:7" ht="15">
      <c r="A3020" s="28"/>
      <c r="G3020" s="29"/>
    </row>
    <row r="3021" spans="1:7" ht="15">
      <c r="A3021" s="28"/>
      <c r="G3021" s="29"/>
    </row>
    <row r="3022" spans="1:7" ht="15">
      <c r="A3022" s="28"/>
      <c r="G3022" s="29"/>
    </row>
    <row r="3023" spans="1:7" ht="15">
      <c r="A3023" s="28"/>
      <c r="G3023" s="29"/>
    </row>
    <row r="3024" spans="1:7" ht="15">
      <c r="A3024" s="28"/>
      <c r="G3024" s="29"/>
    </row>
    <row r="3025" spans="1:7" ht="15">
      <c r="A3025" s="28"/>
      <c r="G3025" s="29"/>
    </row>
    <row r="3026" spans="1:7" ht="15">
      <c r="A3026" s="28"/>
      <c r="G3026" s="29"/>
    </row>
    <row r="3027" spans="1:7" ht="15">
      <c r="A3027" s="28"/>
      <c r="G3027" s="29"/>
    </row>
    <row r="3028" spans="1:7" ht="15">
      <c r="A3028" s="28"/>
      <c r="G3028" s="29"/>
    </row>
    <row r="3029" spans="1:7" ht="15">
      <c r="A3029" s="28"/>
      <c r="G3029" s="29"/>
    </row>
    <row r="3030" spans="1:7" ht="15">
      <c r="A3030" s="28"/>
      <c r="G3030" s="29"/>
    </row>
    <row r="3031" spans="1:7" ht="15">
      <c r="A3031" s="28"/>
      <c r="G3031" s="29"/>
    </row>
    <row r="3032" spans="1:7" ht="15">
      <c r="A3032" s="28"/>
      <c r="G3032" s="29"/>
    </row>
    <row r="3033" spans="1:7" ht="15">
      <c r="A3033" s="28"/>
      <c r="G3033" s="29"/>
    </row>
    <row r="3034" spans="1:7" ht="15">
      <c r="A3034" s="28"/>
      <c r="G3034" s="29"/>
    </row>
    <row r="3035" spans="1:7" ht="15">
      <c r="A3035" s="28"/>
      <c r="G3035" s="29"/>
    </row>
    <row r="3036" spans="1:7" ht="15">
      <c r="A3036" s="28"/>
      <c r="G3036" s="29"/>
    </row>
    <row r="3037" spans="1:7" ht="15">
      <c r="A3037" s="28"/>
      <c r="G3037" s="29"/>
    </row>
    <row r="3038" spans="1:7" ht="15">
      <c r="A3038" s="28"/>
      <c r="G3038" s="29"/>
    </row>
    <row r="3039" spans="1:7" ht="15">
      <c r="A3039" s="28"/>
      <c r="G3039" s="29"/>
    </row>
    <row r="3040" spans="1:7" ht="15">
      <c r="A3040" s="28"/>
      <c r="G3040" s="29"/>
    </row>
    <row r="3041" spans="1:7" ht="15">
      <c r="A3041" s="28"/>
      <c r="G3041" s="29"/>
    </row>
    <row r="3042" spans="1:7" ht="15">
      <c r="A3042" s="28"/>
      <c r="G3042" s="29"/>
    </row>
    <row r="3043" spans="1:7" ht="15">
      <c r="A3043" s="28"/>
      <c r="G3043" s="29"/>
    </row>
    <row r="3044" spans="1:7" ht="15">
      <c r="A3044" s="28"/>
      <c r="G3044" s="29"/>
    </row>
    <row r="3045" spans="1:7" ht="15">
      <c r="A3045" s="28"/>
      <c r="G3045" s="29"/>
    </row>
    <row r="3046" spans="1:7" ht="15">
      <c r="A3046" s="28"/>
      <c r="G3046" s="29"/>
    </row>
    <row r="3047" spans="1:7" ht="15">
      <c r="A3047" s="28"/>
      <c r="G3047" s="29"/>
    </row>
    <row r="3048" spans="1:7" ht="15">
      <c r="A3048" s="28"/>
      <c r="G3048" s="29"/>
    </row>
    <row r="3049" spans="1:7" ht="15">
      <c r="A3049" s="28"/>
      <c r="G3049" s="29"/>
    </row>
    <row r="3050" spans="1:7" ht="15">
      <c r="A3050" s="28"/>
      <c r="G3050" s="29"/>
    </row>
    <row r="3051" spans="1:7" ht="15">
      <c r="A3051" s="28"/>
      <c r="G3051" s="29"/>
    </row>
    <row r="3052" spans="1:7" ht="15">
      <c r="A3052" s="28"/>
      <c r="G3052" s="29"/>
    </row>
    <row r="3053" spans="1:7" ht="15">
      <c r="A3053" s="28"/>
      <c r="G3053" s="29"/>
    </row>
    <row r="3054" spans="1:7" ht="15">
      <c r="A3054" s="28"/>
      <c r="G3054" s="29"/>
    </row>
    <row r="3055" spans="1:7" ht="15">
      <c r="A3055" s="28"/>
      <c r="G3055" s="29"/>
    </row>
    <row r="3056" spans="1:7" ht="15">
      <c r="A3056" s="28"/>
      <c r="G3056" s="29"/>
    </row>
    <row r="3057" spans="1:7" ht="15">
      <c r="A3057" s="28"/>
      <c r="G3057" s="29"/>
    </row>
    <row r="3058" spans="1:7" ht="15">
      <c r="A3058" s="28"/>
      <c r="G3058" s="29"/>
    </row>
    <row r="3059" spans="1:7" ht="15">
      <c r="A3059" s="28"/>
      <c r="G3059" s="29"/>
    </row>
    <row r="3060" spans="1:7" ht="15">
      <c r="A3060" s="28"/>
      <c r="G3060" s="29"/>
    </row>
    <row r="3061" spans="1:7" ht="15">
      <c r="A3061" s="28"/>
      <c r="G3061" s="29"/>
    </row>
    <row r="3062" spans="1:7" ht="15">
      <c r="A3062" s="28"/>
      <c r="G3062" s="29"/>
    </row>
    <row r="3063" spans="1:7" ht="15">
      <c r="A3063" s="28"/>
      <c r="G3063" s="29"/>
    </row>
    <row r="3064" spans="1:7" ht="15">
      <c r="A3064" s="28"/>
      <c r="G3064" s="29"/>
    </row>
    <row r="3065" spans="1:7" ht="15">
      <c r="A3065" s="28"/>
      <c r="G3065" s="29"/>
    </row>
    <row r="3066" spans="1:7" ht="15">
      <c r="A3066" s="28"/>
      <c r="G3066" s="29"/>
    </row>
    <row r="3067" spans="1:7" ht="15">
      <c r="A3067" s="28"/>
      <c r="G3067" s="29"/>
    </row>
    <row r="3068" spans="1:7" ht="15">
      <c r="A3068" s="28"/>
      <c r="G3068" s="29"/>
    </row>
    <row r="3069" spans="1:7" ht="15">
      <c r="A3069" s="28"/>
      <c r="G3069" s="29"/>
    </row>
    <row r="3070" spans="1:7" ht="15">
      <c r="A3070" s="28"/>
      <c r="G3070" s="29"/>
    </row>
    <row r="3071" spans="1:7" ht="15">
      <c r="A3071" s="28"/>
      <c r="G3071" s="29"/>
    </row>
    <row r="3072" spans="1:7" ht="15">
      <c r="A3072" s="28"/>
      <c r="G3072" s="29"/>
    </row>
    <row r="3073" spans="1:7" ht="15">
      <c r="A3073" s="28"/>
      <c r="G3073" s="29"/>
    </row>
    <row r="3074" spans="1:7" ht="15">
      <c r="A3074" s="28"/>
      <c r="G3074" s="29"/>
    </row>
    <row r="3075" spans="1:7" ht="15">
      <c r="A3075" s="28"/>
      <c r="G3075" s="29"/>
    </row>
    <row r="3076" spans="1:7" ht="15">
      <c r="A3076" s="28"/>
      <c r="G3076" s="29"/>
    </row>
    <row r="3077" spans="1:7" ht="15">
      <c r="A3077" s="28"/>
      <c r="G3077" s="29"/>
    </row>
    <row r="3078" spans="1:7" ht="15">
      <c r="A3078" s="28"/>
      <c r="G3078" s="29"/>
    </row>
    <row r="3079" spans="1:7" ht="15">
      <c r="A3079" s="28"/>
      <c r="G3079" s="29"/>
    </row>
    <row r="3080" spans="1:7" ht="15">
      <c r="A3080" s="28"/>
      <c r="G3080" s="29"/>
    </row>
    <row r="3081" spans="1:7" ht="15">
      <c r="A3081" s="28"/>
      <c r="G3081" s="29"/>
    </row>
    <row r="3082" spans="1:7" ht="15">
      <c r="A3082" s="28"/>
      <c r="G3082" s="29"/>
    </row>
    <row r="3083" spans="1:7" ht="15">
      <c r="A3083" s="28"/>
      <c r="G3083" s="29"/>
    </row>
    <row r="3084" spans="1:7" ht="15">
      <c r="A3084" s="28"/>
      <c r="G3084" s="29"/>
    </row>
    <row r="3085" spans="1:7" ht="15">
      <c r="A3085" s="28"/>
      <c r="G3085" s="29"/>
    </row>
    <row r="3086" spans="1:7" ht="15">
      <c r="A3086" s="28"/>
      <c r="G3086" s="29"/>
    </row>
    <row r="3087" spans="1:7" ht="15">
      <c r="A3087" s="28"/>
      <c r="G3087" s="29"/>
    </row>
    <row r="3088" spans="1:7" ht="15">
      <c r="A3088" s="28"/>
      <c r="G3088" s="29"/>
    </row>
    <row r="3089" spans="1:7" ht="15">
      <c r="A3089" s="28"/>
      <c r="G3089" s="29"/>
    </row>
    <row r="3090" spans="1:7" ht="15">
      <c r="A3090" s="28"/>
      <c r="G3090" s="29"/>
    </row>
    <row r="3091" spans="1:7" ht="15">
      <c r="A3091" s="28"/>
      <c r="G3091" s="29"/>
    </row>
    <row r="3092" spans="1:7" ht="15">
      <c r="A3092" s="28"/>
      <c r="G3092" s="29"/>
    </row>
    <row r="3093" spans="1:7" ht="15">
      <c r="A3093" s="28"/>
      <c r="G3093" s="29"/>
    </row>
    <row r="3094" spans="1:7" ht="15">
      <c r="A3094" s="28"/>
      <c r="G3094" s="29"/>
    </row>
    <row r="3095" spans="1:7" ht="15">
      <c r="A3095" s="28"/>
      <c r="G3095" s="29"/>
    </row>
    <row r="3096" spans="1:7" ht="15">
      <c r="A3096" s="28"/>
      <c r="G3096" s="29"/>
    </row>
    <row r="3097" spans="1:7" ht="15">
      <c r="A3097" s="28"/>
      <c r="G3097" s="29"/>
    </row>
    <row r="3098" spans="1:7" ht="15">
      <c r="A3098" s="28"/>
      <c r="G3098" s="29"/>
    </row>
    <row r="3099" spans="1:7" ht="15">
      <c r="A3099" s="28"/>
      <c r="G3099" s="29"/>
    </row>
    <row r="3100" spans="1:7" ht="15">
      <c r="A3100" s="28"/>
      <c r="G3100" s="29"/>
    </row>
    <row r="3101" spans="1:7" ht="15">
      <c r="A3101" s="28"/>
      <c r="G3101" s="29"/>
    </row>
    <row r="3102" spans="1:7" ht="15">
      <c r="A3102" s="28"/>
      <c r="G3102" s="29"/>
    </row>
    <row r="3103" spans="1:7" ht="15">
      <c r="A3103" s="28"/>
      <c r="G3103" s="29"/>
    </row>
    <row r="3104" spans="1:7" ht="15">
      <c r="A3104" s="28"/>
      <c r="G3104" s="29"/>
    </row>
    <row r="3105" spans="1:7" ht="15">
      <c r="A3105" s="28"/>
      <c r="G3105" s="29"/>
    </row>
    <row r="3106" spans="1:7" ht="15">
      <c r="A3106" s="28"/>
      <c r="G3106" s="29"/>
    </row>
    <row r="3107" spans="1:7" ht="15">
      <c r="A3107" s="28"/>
      <c r="G3107" s="29"/>
    </row>
    <row r="3108" spans="1:7" ht="15">
      <c r="A3108" s="28"/>
      <c r="G3108" s="29"/>
    </row>
    <row r="3109" spans="1:7" ht="15">
      <c r="A3109" s="28"/>
      <c r="G3109" s="29"/>
    </row>
    <row r="3110" spans="1:7" ht="15">
      <c r="A3110" s="28"/>
      <c r="G3110" s="29"/>
    </row>
    <row r="3111" spans="1:7" ht="15">
      <c r="A3111" s="28"/>
      <c r="G3111" s="29"/>
    </row>
    <row r="3112" spans="1:7" ht="15">
      <c r="A3112" s="28"/>
      <c r="G3112" s="29"/>
    </row>
    <row r="3113" spans="1:7" ht="15">
      <c r="A3113" s="28"/>
      <c r="G3113" s="29"/>
    </row>
    <row r="3114" spans="1:7" ht="15">
      <c r="A3114" s="28"/>
      <c r="G3114" s="29"/>
    </row>
    <row r="3115" spans="1:7" ht="15">
      <c r="A3115" s="28"/>
      <c r="G3115" s="29"/>
    </row>
    <row r="3116" spans="1:7" ht="15">
      <c r="A3116" s="28"/>
      <c r="G3116" s="29"/>
    </row>
    <row r="3117" spans="1:7" ht="15">
      <c r="A3117" s="28"/>
      <c r="G3117" s="29"/>
    </row>
    <row r="3118" spans="1:7" ht="15">
      <c r="A3118" s="28"/>
      <c r="G3118" s="29"/>
    </row>
    <row r="3119" spans="1:7" ht="15">
      <c r="A3119" s="28"/>
      <c r="G3119" s="29"/>
    </row>
    <row r="3120" spans="1:7" ht="15">
      <c r="A3120" s="28"/>
      <c r="G3120" s="29"/>
    </row>
    <row r="3121" spans="1:7" ht="15">
      <c r="A3121" s="28"/>
      <c r="G3121" s="29"/>
    </row>
    <row r="3122" spans="1:7" ht="15">
      <c r="A3122" s="28"/>
      <c r="G3122" s="29"/>
    </row>
    <row r="3123" spans="1:7" ht="15">
      <c r="A3123" s="28"/>
      <c r="G3123" s="29"/>
    </row>
    <row r="3124" spans="1:7" ht="15">
      <c r="A3124" s="28"/>
      <c r="G3124" s="29"/>
    </row>
    <row r="3125" spans="1:7" ht="15">
      <c r="A3125" s="28"/>
      <c r="G3125" s="29"/>
    </row>
    <row r="3126" spans="1:7" ht="15">
      <c r="A3126" s="28"/>
      <c r="G3126" s="29"/>
    </row>
    <row r="3127" spans="1:7" ht="15">
      <c r="A3127" s="28"/>
      <c r="G3127" s="29"/>
    </row>
    <row r="3128" spans="1:7" ht="15">
      <c r="A3128" s="28"/>
      <c r="G3128" s="29"/>
    </row>
    <row r="3129" spans="1:7" ht="15">
      <c r="A3129" s="28"/>
      <c r="G3129" s="29"/>
    </row>
    <row r="3130" spans="1:7" ht="15">
      <c r="A3130" s="28"/>
      <c r="G3130" s="29"/>
    </row>
    <row r="3131" spans="1:7" ht="15">
      <c r="A3131" s="28"/>
      <c r="G3131" s="29"/>
    </row>
    <row r="3132" spans="1:7" ht="15">
      <c r="A3132" s="28"/>
      <c r="G3132" s="29"/>
    </row>
    <row r="3133" spans="1:7" ht="15">
      <c r="A3133" s="28"/>
      <c r="G3133" s="29"/>
    </row>
    <row r="3134" spans="1:7" ht="15">
      <c r="A3134" s="28"/>
      <c r="G3134" s="29"/>
    </row>
    <row r="3135" spans="1:7" ht="15">
      <c r="A3135" s="28"/>
      <c r="G3135" s="29"/>
    </row>
    <row r="3136" spans="1:7" ht="15">
      <c r="A3136" s="28"/>
      <c r="G3136" s="29"/>
    </row>
    <row r="3137" spans="1:7" ht="15">
      <c r="A3137" s="28"/>
      <c r="G3137" s="29"/>
    </row>
    <row r="3138" spans="1:7" ht="15">
      <c r="A3138" s="28"/>
      <c r="G3138" s="29"/>
    </row>
    <row r="3139" spans="1:7" ht="15">
      <c r="A3139" s="28"/>
      <c r="G3139" s="29"/>
    </row>
    <row r="3140" spans="1:7" ht="15">
      <c r="A3140" s="28"/>
      <c r="G3140" s="29"/>
    </row>
    <row r="3141" spans="1:7" ht="15">
      <c r="A3141" s="28"/>
      <c r="G3141" s="29"/>
    </row>
    <row r="3142" spans="1:7" ht="15">
      <c r="A3142" s="28"/>
      <c r="G3142" s="29"/>
    </row>
    <row r="3143" spans="1:7" ht="15">
      <c r="A3143" s="28"/>
      <c r="G3143" s="29"/>
    </row>
    <row r="3144" spans="1:7" ht="15">
      <c r="A3144" s="28"/>
      <c r="G3144" s="29"/>
    </row>
    <row r="3145" spans="1:7" ht="15">
      <c r="A3145" s="28"/>
      <c r="G3145" s="29"/>
    </row>
    <row r="3146" spans="1:7" ht="15">
      <c r="A3146" s="28"/>
      <c r="G3146" s="29"/>
    </row>
    <row r="3147" spans="1:7" ht="15">
      <c r="A3147" s="28"/>
      <c r="G3147" s="29"/>
    </row>
    <row r="3148" spans="1:7" ht="15">
      <c r="A3148" s="28"/>
      <c r="G3148" s="29"/>
    </row>
    <row r="3149" spans="1:7" ht="15">
      <c r="A3149" s="28"/>
      <c r="G3149" s="29"/>
    </row>
    <row r="3150" spans="1:7" ht="15">
      <c r="A3150" s="28"/>
      <c r="G3150" s="29"/>
    </row>
    <row r="3151" spans="1:7" ht="15">
      <c r="A3151" s="28"/>
      <c r="G3151" s="29"/>
    </row>
    <row r="3152" spans="1:7" ht="15">
      <c r="A3152" s="28"/>
      <c r="G3152" s="29"/>
    </row>
    <row r="3153" spans="1:7" ht="15">
      <c r="A3153" s="28"/>
      <c r="G3153" s="29"/>
    </row>
    <row r="3154" spans="1:7" ht="15">
      <c r="A3154" s="28"/>
      <c r="G3154" s="29"/>
    </row>
    <row r="3155" spans="1:7" ht="15">
      <c r="A3155" s="28"/>
      <c r="G3155" s="29"/>
    </row>
    <row r="3156" spans="1:7" ht="15">
      <c r="A3156" s="28"/>
      <c r="G3156" s="29"/>
    </row>
    <row r="3157" spans="1:7" ht="15">
      <c r="A3157" s="28"/>
      <c r="G3157" s="29"/>
    </row>
    <row r="3158" spans="1:7" ht="15">
      <c r="A3158" s="28"/>
      <c r="G3158" s="29"/>
    </row>
    <row r="3159" spans="1:7" ht="15">
      <c r="A3159" s="28"/>
      <c r="G3159" s="29"/>
    </row>
    <row r="3160" spans="1:7" ht="15">
      <c r="A3160" s="28"/>
      <c r="G3160" s="29"/>
    </row>
    <row r="3161" spans="1:7" ht="15">
      <c r="A3161" s="28"/>
      <c r="G3161" s="29"/>
    </row>
    <row r="3162" spans="1:7" ht="15">
      <c r="A3162" s="28"/>
      <c r="G3162" s="29"/>
    </row>
    <row r="3163" spans="1:7" ht="15">
      <c r="A3163" s="28"/>
      <c r="G3163" s="29"/>
    </row>
    <row r="3164" spans="1:7" ht="15">
      <c r="A3164" s="28"/>
      <c r="G3164" s="29"/>
    </row>
    <row r="3165" spans="1:7" ht="15">
      <c r="A3165" s="28"/>
      <c r="G3165" s="29"/>
    </row>
    <row r="3166" spans="1:7" ht="15">
      <c r="A3166" s="28"/>
      <c r="G3166" s="29"/>
    </row>
    <row r="3167" spans="1:7" ht="15">
      <c r="A3167" s="28"/>
      <c r="G3167" s="29"/>
    </row>
    <row r="3168" spans="1:7" ht="15">
      <c r="A3168" s="28"/>
      <c r="G3168" s="29"/>
    </row>
    <row r="3169" spans="1:7" ht="15">
      <c r="A3169" s="28"/>
      <c r="G3169" s="29"/>
    </row>
    <row r="3170" spans="1:7" ht="15">
      <c r="A3170" s="28"/>
      <c r="G3170" s="29"/>
    </row>
    <row r="3171" spans="1:7" ht="15">
      <c r="A3171" s="28"/>
      <c r="G3171" s="29"/>
    </row>
    <row r="3172" spans="1:7" ht="15">
      <c r="A3172" s="28"/>
      <c r="G3172" s="29"/>
    </row>
    <row r="3173" spans="1:7" ht="15">
      <c r="A3173" s="28"/>
      <c r="G3173" s="29"/>
    </row>
    <row r="3174" spans="1:7" ht="15">
      <c r="A3174" s="28"/>
      <c r="G3174" s="29"/>
    </row>
    <row r="3175" spans="1:7" ht="15">
      <c r="A3175" s="28"/>
      <c r="G3175" s="29"/>
    </row>
    <row r="3176" spans="1:7" ht="15">
      <c r="A3176" s="28"/>
      <c r="G3176" s="29"/>
    </row>
    <row r="3177" spans="1:7" ht="15">
      <c r="A3177" s="28"/>
      <c r="G3177" s="29"/>
    </row>
    <row r="3178" spans="1:7" ht="15">
      <c r="A3178" s="28"/>
      <c r="G3178" s="29"/>
    </row>
    <row r="3179" spans="1:7" ht="15">
      <c r="A3179" s="28"/>
      <c r="G3179" s="29"/>
    </row>
    <row r="3180" spans="1:7" ht="15">
      <c r="A3180" s="28"/>
      <c r="G3180" s="29"/>
    </row>
    <row r="3181" spans="1:7" ht="15">
      <c r="A3181" s="28"/>
      <c r="G3181" s="29"/>
    </row>
    <row r="3182" spans="1:7" ht="15">
      <c r="A3182" s="28"/>
      <c r="G3182" s="29"/>
    </row>
    <row r="3183" spans="1:7" ht="15">
      <c r="A3183" s="28"/>
      <c r="G3183" s="29"/>
    </row>
    <row r="3184" spans="1:7" ht="15">
      <c r="A3184" s="28"/>
      <c r="G3184" s="29"/>
    </row>
    <row r="3185" spans="1:7" ht="15">
      <c r="A3185" s="28"/>
      <c r="G3185" s="29"/>
    </row>
    <row r="3186" spans="1:7" ht="15">
      <c r="A3186" s="28"/>
      <c r="G3186" s="29"/>
    </row>
    <row r="3187" spans="1:7" ht="15">
      <c r="A3187" s="28"/>
      <c r="G3187" s="29"/>
    </row>
    <row r="3188" spans="1:7" ht="15">
      <c r="A3188" s="28"/>
      <c r="G3188" s="29"/>
    </row>
    <row r="3189" spans="1:7" ht="15">
      <c r="A3189" s="28"/>
      <c r="G3189" s="29"/>
    </row>
    <row r="3190" spans="1:7" ht="15">
      <c r="A3190" s="28"/>
      <c r="G3190" s="29"/>
    </row>
    <row r="3191" spans="1:7" ht="15">
      <c r="A3191" s="28"/>
      <c r="G3191" s="29"/>
    </row>
    <row r="3192" spans="1:7" ht="15">
      <c r="A3192" s="28"/>
      <c r="G3192" s="29"/>
    </row>
    <row r="3193" spans="1:7" ht="15">
      <c r="A3193" s="28"/>
      <c r="G3193" s="29"/>
    </row>
    <row r="3194" spans="1:7" ht="15">
      <c r="A3194" s="28"/>
      <c r="G3194" s="29"/>
    </row>
    <row r="3195" spans="1:7" ht="15">
      <c r="A3195" s="28"/>
      <c r="G3195" s="29"/>
    </row>
    <row r="3196" spans="1:7" ht="15">
      <c r="A3196" s="28"/>
      <c r="G3196" s="29"/>
    </row>
    <row r="3197" spans="1:7" ht="15">
      <c r="A3197" s="28"/>
      <c r="G3197" s="29"/>
    </row>
    <row r="3198" spans="1:7" ht="15">
      <c r="A3198" s="28"/>
      <c r="G3198" s="29"/>
    </row>
    <row r="3199" spans="1:7" ht="15">
      <c r="A3199" s="28"/>
      <c r="G3199" s="29"/>
    </row>
    <row r="3200" spans="1:7" ht="15">
      <c r="A3200" s="28"/>
      <c r="G3200" s="29"/>
    </row>
    <row r="3201" spans="1:7" ht="15">
      <c r="A3201" s="28"/>
      <c r="G3201" s="29"/>
    </row>
    <row r="3202" spans="1:7" ht="15">
      <c r="A3202" s="28"/>
      <c r="G3202" s="29"/>
    </row>
    <row r="3203" spans="1:7" ht="15">
      <c r="A3203" s="28"/>
      <c r="G3203" s="29"/>
    </row>
    <row r="3204" spans="1:7" ht="15">
      <c r="A3204" s="28"/>
      <c r="G3204" s="29"/>
    </row>
    <row r="3205" spans="1:7" ht="15">
      <c r="A3205" s="28"/>
      <c r="G3205" s="29"/>
    </row>
    <row r="3206" spans="1:7" ht="15">
      <c r="A3206" s="28"/>
      <c r="G3206" s="29"/>
    </row>
    <row r="3207" spans="1:7" ht="15">
      <c r="A3207" s="28"/>
      <c r="G3207" s="29"/>
    </row>
    <row r="3208" spans="1:7" ht="15">
      <c r="A3208" s="28"/>
      <c r="G3208" s="29"/>
    </row>
    <row r="3209" spans="1:7" ht="15">
      <c r="A3209" s="28"/>
      <c r="G3209" s="29"/>
    </row>
    <row r="3210" spans="1:7" ht="15">
      <c r="A3210" s="28"/>
      <c r="G3210" s="29"/>
    </row>
    <row r="3211" spans="1:7" ht="15">
      <c r="A3211" s="28"/>
      <c r="G3211" s="29"/>
    </row>
    <row r="3212" spans="1:7" ht="15">
      <c r="A3212" s="28"/>
      <c r="G3212" s="29"/>
    </row>
    <row r="3213" spans="1:7" ht="15">
      <c r="A3213" s="28"/>
      <c r="G3213" s="29"/>
    </row>
    <row r="3214" spans="1:7" ht="15">
      <c r="A3214" s="28"/>
      <c r="G3214" s="29"/>
    </row>
    <row r="3215" spans="1:7" ht="15">
      <c r="A3215" s="28"/>
      <c r="G3215" s="29"/>
    </row>
    <row r="3216" spans="1:7" ht="15">
      <c r="A3216" s="28"/>
      <c r="G3216" s="29"/>
    </row>
    <row r="3217" spans="1:7" ht="15">
      <c r="A3217" s="28"/>
      <c r="G3217" s="29"/>
    </row>
    <row r="3218" spans="1:7" ht="15">
      <c r="A3218" s="28"/>
      <c r="G3218" s="29"/>
    </row>
    <row r="3219" spans="1:7" ht="15">
      <c r="A3219" s="28"/>
      <c r="G3219" s="29"/>
    </row>
    <row r="3220" spans="1:7" ht="15">
      <c r="A3220" s="28"/>
      <c r="G3220" s="29"/>
    </row>
    <row r="3221" spans="1:7" ht="15">
      <c r="A3221" s="28"/>
      <c r="G3221" s="29"/>
    </row>
    <row r="3222" spans="1:7" ht="15">
      <c r="A3222" s="28"/>
      <c r="G3222" s="29"/>
    </row>
    <row r="3223" spans="1:7" ht="15">
      <c r="A3223" s="28"/>
      <c r="G3223" s="29"/>
    </row>
    <row r="3224" spans="1:7" ht="15">
      <c r="A3224" s="28"/>
      <c r="G3224" s="29"/>
    </row>
    <row r="3225" spans="1:7" ht="15">
      <c r="A3225" s="28"/>
      <c r="G3225" s="29"/>
    </row>
    <row r="3226" spans="1:7" ht="15">
      <c r="A3226" s="28"/>
      <c r="G3226" s="29"/>
    </row>
    <row r="3227" spans="1:7" ht="15">
      <c r="A3227" s="28"/>
      <c r="G3227" s="29"/>
    </row>
    <row r="3228" spans="1:7" ht="15">
      <c r="A3228" s="28"/>
      <c r="G3228" s="29"/>
    </row>
    <row r="3229" spans="1:7" ht="15">
      <c r="A3229" s="28"/>
      <c r="G3229" s="29"/>
    </row>
    <row r="3230" spans="1:7" ht="15">
      <c r="A3230" s="28"/>
      <c r="G3230" s="29"/>
    </row>
    <row r="3231" spans="1:7" ht="15">
      <c r="A3231" s="28"/>
      <c r="G3231" s="29"/>
    </row>
    <row r="3232" spans="1:7" ht="15">
      <c r="A3232" s="28"/>
      <c r="G3232" s="29"/>
    </row>
    <row r="3233" spans="1:7" ht="15">
      <c r="A3233" s="28"/>
      <c r="G3233" s="29"/>
    </row>
    <row r="3234" spans="1:7" ht="15">
      <c r="A3234" s="28"/>
      <c r="G3234" s="29"/>
    </row>
    <row r="3235" spans="1:7" ht="15">
      <c r="A3235" s="28"/>
      <c r="G3235" s="29"/>
    </row>
    <row r="3236" spans="1:7" ht="15">
      <c r="A3236" s="28"/>
      <c r="G3236" s="29"/>
    </row>
    <row r="3237" spans="1:7" ht="15">
      <c r="A3237" s="28"/>
      <c r="G3237" s="29"/>
    </row>
    <row r="3238" spans="1:7" ht="15">
      <c r="A3238" s="28"/>
      <c r="G3238" s="29"/>
    </row>
    <row r="3239" spans="1:7" ht="15">
      <c r="A3239" s="28"/>
      <c r="G3239" s="29"/>
    </row>
    <row r="3240" spans="1:7" ht="15">
      <c r="A3240" s="28"/>
      <c r="G3240" s="29"/>
    </row>
    <row r="3241" spans="1:7" ht="15">
      <c r="A3241" s="28"/>
      <c r="G3241" s="29"/>
    </row>
    <row r="3242" spans="1:7" ht="15">
      <c r="A3242" s="28"/>
      <c r="G3242" s="29"/>
    </row>
    <row r="3243" spans="1:7" ht="15">
      <c r="A3243" s="28"/>
      <c r="G3243" s="29"/>
    </row>
    <row r="3244" spans="1:7" ht="15">
      <c r="A3244" s="28"/>
      <c r="G3244" s="29"/>
    </row>
    <row r="3245" spans="1:7" ht="15">
      <c r="A3245" s="28"/>
      <c r="G3245" s="29"/>
    </row>
    <row r="3246" spans="1:7" ht="15">
      <c r="A3246" s="28"/>
      <c r="G3246" s="29"/>
    </row>
    <row r="3247" spans="1:7" ht="15">
      <c r="A3247" s="28"/>
      <c r="G3247" s="29"/>
    </row>
    <row r="3248" spans="1:7" ht="15">
      <c r="A3248" s="28"/>
      <c r="G3248" s="29"/>
    </row>
    <row r="3249" spans="1:7" ht="15">
      <c r="A3249" s="28"/>
      <c r="G3249" s="29"/>
    </row>
    <row r="3250" spans="1:7" ht="15">
      <c r="A3250" s="28"/>
      <c r="G3250" s="29"/>
    </row>
    <row r="3251" spans="1:7" ht="15">
      <c r="A3251" s="28"/>
      <c r="G3251" s="29"/>
    </row>
    <row r="3252" spans="1:7" ht="15">
      <c r="A3252" s="28"/>
      <c r="G3252" s="29"/>
    </row>
    <row r="3253" spans="1:7" ht="15">
      <c r="A3253" s="28"/>
      <c r="G3253" s="29"/>
    </row>
    <row r="3254" spans="1:7" ht="15">
      <c r="A3254" s="28"/>
      <c r="G3254" s="29"/>
    </row>
    <row r="3255" spans="1:7" ht="15">
      <c r="A3255" s="28"/>
      <c r="G3255" s="29"/>
    </row>
    <row r="3256" spans="1:7" ht="15">
      <c r="A3256" s="28"/>
      <c r="G3256" s="29"/>
    </row>
    <row r="3257" spans="1:7" ht="15">
      <c r="A3257" s="28"/>
      <c r="G3257" s="29"/>
    </row>
    <row r="3258" spans="1:7" ht="15">
      <c r="A3258" s="28"/>
      <c r="G3258" s="29"/>
    </row>
    <row r="3259" spans="1:7" ht="15">
      <c r="A3259" s="28"/>
      <c r="G3259" s="29"/>
    </row>
    <row r="3260" spans="1:7" ht="15">
      <c r="A3260" s="28"/>
      <c r="G3260" s="29"/>
    </row>
    <row r="3261" spans="1:7" ht="15">
      <c r="A3261" s="28"/>
      <c r="G3261" s="29"/>
    </row>
    <row r="3262" spans="1:7" ht="15">
      <c r="A3262" s="28"/>
      <c r="G3262" s="29"/>
    </row>
    <row r="3263" spans="1:7" ht="15">
      <c r="A3263" s="28"/>
      <c r="G3263" s="29"/>
    </row>
    <row r="3264" spans="1:7" ht="15">
      <c r="A3264" s="28"/>
      <c r="G3264" s="29"/>
    </row>
    <row r="3265" spans="1:7" ht="15">
      <c r="A3265" s="28"/>
      <c r="G3265" s="29"/>
    </row>
    <row r="3266" spans="1:7" ht="15">
      <c r="A3266" s="28"/>
      <c r="G3266" s="29"/>
    </row>
    <row r="3267" spans="1:7" ht="15">
      <c r="A3267" s="28"/>
      <c r="G3267" s="29"/>
    </row>
    <row r="3268" spans="1:7" ht="15">
      <c r="A3268" s="28"/>
      <c r="G3268" s="29"/>
    </row>
    <row r="3269" spans="1:7" ht="15">
      <c r="A3269" s="28"/>
      <c r="G3269" s="29"/>
    </row>
    <row r="3270" spans="1:7" ht="15">
      <c r="A3270" s="28"/>
      <c r="G3270" s="29"/>
    </row>
    <row r="3271" spans="1:7" ht="15">
      <c r="A3271" s="28"/>
      <c r="G3271" s="29"/>
    </row>
    <row r="3272" spans="1:7" ht="15">
      <c r="A3272" s="28"/>
      <c r="G3272" s="29"/>
    </row>
    <row r="3273" spans="1:7" ht="15">
      <c r="A3273" s="28"/>
      <c r="G3273" s="29"/>
    </row>
    <row r="3274" spans="1:7" ht="15">
      <c r="A3274" s="28"/>
      <c r="G3274" s="29"/>
    </row>
    <row r="3275" spans="1:7" ht="15">
      <c r="A3275" s="28"/>
      <c r="G3275" s="29"/>
    </row>
    <row r="3276" spans="1:7" ht="15">
      <c r="A3276" s="28"/>
      <c r="G3276" s="29"/>
    </row>
    <row r="3277" spans="1:7" ht="15">
      <c r="A3277" s="28"/>
      <c r="G3277" s="29"/>
    </row>
    <row r="3278" spans="1:7" ht="15">
      <c r="A3278" s="28"/>
      <c r="G3278" s="29"/>
    </row>
    <row r="3279" spans="1:7" ht="15">
      <c r="A3279" s="28"/>
      <c r="G3279" s="29"/>
    </row>
    <row r="3280" spans="1:7" ht="15">
      <c r="A3280" s="28"/>
      <c r="G3280" s="29"/>
    </row>
    <row r="3281" spans="1:7" ht="15">
      <c r="A3281" s="28"/>
      <c r="G3281" s="29"/>
    </row>
    <row r="3282" spans="1:7" ht="15">
      <c r="A3282" s="28"/>
      <c r="G3282" s="29"/>
    </row>
    <row r="3283" spans="1:7" ht="15">
      <c r="A3283" s="28"/>
      <c r="G3283" s="29"/>
    </row>
    <row r="3284" spans="1:7" ht="15">
      <c r="A3284" s="28"/>
      <c r="G3284" s="29"/>
    </row>
    <row r="3285" spans="1:7" ht="15">
      <c r="A3285" s="28"/>
      <c r="G3285" s="29"/>
    </row>
    <row r="3286" spans="1:7" ht="15">
      <c r="A3286" s="28"/>
      <c r="G3286" s="29"/>
    </row>
    <row r="3287" spans="1:7" ht="15">
      <c r="A3287" s="28"/>
      <c r="G3287" s="29"/>
    </row>
    <row r="3288" spans="1:7" ht="15">
      <c r="A3288" s="28"/>
      <c r="G3288" s="29"/>
    </row>
    <row r="3289" spans="1:7" ht="15">
      <c r="A3289" s="28"/>
      <c r="G3289" s="29"/>
    </row>
    <row r="3290" spans="1:7" ht="15">
      <c r="A3290" s="28"/>
      <c r="G3290" s="29"/>
    </row>
    <row r="3291" spans="1:7" ht="15">
      <c r="A3291" s="28"/>
      <c r="G3291" s="29"/>
    </row>
    <row r="3292" spans="1:7" ht="15">
      <c r="A3292" s="28"/>
      <c r="G3292" s="29"/>
    </row>
    <row r="3293" spans="1:7" ht="15">
      <c r="A3293" s="28"/>
      <c r="G3293" s="29"/>
    </row>
    <row r="3294" spans="1:7" ht="15">
      <c r="A3294" s="28"/>
      <c r="G3294" s="29"/>
    </row>
    <row r="3295" spans="1:7" ht="15">
      <c r="A3295" s="28"/>
      <c r="G3295" s="29"/>
    </row>
    <row r="3296" spans="1:7" ht="15">
      <c r="A3296" s="28"/>
      <c r="G3296" s="29"/>
    </row>
    <row r="3297" spans="1:7" ht="15">
      <c r="A3297" s="28"/>
      <c r="G3297" s="29"/>
    </row>
    <row r="3298" spans="1:7" ht="15">
      <c r="A3298" s="28"/>
      <c r="G3298" s="29"/>
    </row>
    <row r="3299" spans="1:7" ht="15">
      <c r="A3299" s="28"/>
      <c r="G3299" s="29"/>
    </row>
    <row r="3300" spans="1:7" ht="15">
      <c r="A3300" s="28"/>
      <c r="G3300" s="29"/>
    </row>
    <row r="3301" spans="1:7" ht="15">
      <c r="A3301" s="28"/>
      <c r="G3301" s="29"/>
    </row>
    <row r="3302" spans="1:7" ht="15">
      <c r="A3302" s="28"/>
      <c r="G3302" s="29"/>
    </row>
    <row r="3303" spans="1:7" ht="15">
      <c r="A3303" s="28"/>
      <c r="G3303" s="29"/>
    </row>
    <row r="3304" spans="1:7" ht="15">
      <c r="A3304" s="28"/>
      <c r="G3304" s="29"/>
    </row>
    <row r="3305" spans="1:7" ht="15">
      <c r="A3305" s="28"/>
      <c r="G3305" s="29"/>
    </row>
    <row r="3306" spans="1:7" ht="15">
      <c r="A3306" s="28"/>
      <c r="G3306" s="29"/>
    </row>
    <row r="3307" spans="1:7" ht="15">
      <c r="A3307" s="28"/>
      <c r="G3307" s="29"/>
    </row>
    <row r="3308" spans="1:7" ht="15">
      <c r="A3308" s="28"/>
      <c r="G3308" s="29"/>
    </row>
    <row r="3309" spans="1:7" ht="15">
      <c r="A3309" s="28"/>
      <c r="G3309" s="29"/>
    </row>
    <row r="3310" spans="1:7" ht="15">
      <c r="A3310" s="28"/>
      <c r="G3310" s="29"/>
    </row>
    <row r="3311" spans="1:7" ht="15">
      <c r="A3311" s="28"/>
      <c r="G3311" s="29"/>
    </row>
    <row r="3312" spans="1:7" ht="15">
      <c r="A3312" s="28"/>
      <c r="G3312" s="29"/>
    </row>
    <row r="3313" spans="1:7" ht="15">
      <c r="A3313" s="28"/>
      <c r="G3313" s="29"/>
    </row>
    <row r="3314" spans="1:7" ht="15">
      <c r="A3314" s="28"/>
      <c r="G3314" s="29"/>
    </row>
    <row r="3315" spans="1:7" ht="15">
      <c r="A3315" s="28"/>
      <c r="G3315" s="29"/>
    </row>
    <row r="3316" spans="1:7" ht="15">
      <c r="A3316" s="28"/>
      <c r="G3316" s="29"/>
    </row>
    <row r="3317" spans="1:7" ht="15">
      <c r="A3317" s="28"/>
      <c r="G3317" s="29"/>
    </row>
    <row r="3318" spans="1:7" ht="15">
      <c r="A3318" s="28"/>
      <c r="G3318" s="29"/>
    </row>
    <row r="3319" spans="1:7" ht="15">
      <c r="A3319" s="28"/>
      <c r="G3319" s="29"/>
    </row>
    <row r="3320" spans="1:7" ht="15">
      <c r="A3320" s="28"/>
      <c r="G3320" s="29"/>
    </row>
    <row r="3321" spans="1:7" ht="15">
      <c r="A3321" s="28"/>
      <c r="G3321" s="29"/>
    </row>
    <row r="3322" spans="1:7" ht="15">
      <c r="A3322" s="28"/>
      <c r="G3322" s="29"/>
    </row>
    <row r="3323" spans="1:7" ht="15">
      <c r="A3323" s="28"/>
      <c r="G3323" s="29"/>
    </row>
    <row r="3324" spans="1:7" ht="15">
      <c r="A3324" s="28"/>
      <c r="G3324" s="29"/>
    </row>
    <row r="3325" spans="1:7" ht="15">
      <c r="A3325" s="28"/>
      <c r="G3325" s="29"/>
    </row>
    <row r="3326" spans="1:7" ht="15">
      <c r="A3326" s="28"/>
      <c r="G3326" s="29"/>
    </row>
    <row r="3327" spans="1:7" ht="15">
      <c r="A3327" s="28"/>
      <c r="G3327" s="29"/>
    </row>
    <row r="3328" spans="1:7" ht="15">
      <c r="A3328" s="28"/>
      <c r="G3328" s="29"/>
    </row>
    <row r="3329" spans="1:7" ht="15">
      <c r="A3329" s="28"/>
      <c r="G3329" s="29"/>
    </row>
    <row r="3330" spans="1:7" ht="15">
      <c r="A3330" s="28"/>
      <c r="G3330" s="29"/>
    </row>
    <row r="3331" spans="1:7" ht="15">
      <c r="A3331" s="28"/>
      <c r="G3331" s="29"/>
    </row>
    <row r="3332" spans="1:7" ht="15">
      <c r="A3332" s="28"/>
      <c r="G3332" s="29"/>
    </row>
    <row r="3333" spans="1:7" ht="15">
      <c r="A3333" s="28"/>
      <c r="G3333" s="29"/>
    </row>
    <row r="3334" spans="1:7" ht="15">
      <c r="A3334" s="28"/>
      <c r="G3334" s="29"/>
    </row>
    <row r="3335" spans="1:7" ht="15">
      <c r="A3335" s="28"/>
      <c r="G3335" s="29"/>
    </row>
    <row r="3336" spans="1:7" ht="15">
      <c r="A3336" s="28"/>
      <c r="G3336" s="29"/>
    </row>
    <row r="3337" spans="1:7" ht="15">
      <c r="A3337" s="28"/>
      <c r="G3337" s="29"/>
    </row>
    <row r="3338" spans="1:7" ht="15">
      <c r="A3338" s="28"/>
      <c r="G3338" s="29"/>
    </row>
    <row r="3339" spans="1:7" ht="15">
      <c r="A3339" s="28"/>
      <c r="G3339" s="29"/>
    </row>
    <row r="3340" spans="1:7" ht="15">
      <c r="A3340" s="28"/>
      <c r="G3340" s="29"/>
    </row>
    <row r="3341" spans="1:7" ht="15">
      <c r="A3341" s="28"/>
      <c r="G3341" s="29"/>
    </row>
    <row r="3342" spans="1:7" ht="15">
      <c r="A3342" s="28"/>
      <c r="G3342" s="29"/>
    </row>
    <row r="3343" spans="1:7" ht="15">
      <c r="A3343" s="28"/>
      <c r="G3343" s="29"/>
    </row>
    <row r="3344" spans="1:7" ht="15">
      <c r="A3344" s="28"/>
      <c r="G3344" s="29"/>
    </row>
    <row r="3345" spans="1:7" ht="15">
      <c r="A3345" s="28"/>
      <c r="G3345" s="29"/>
    </row>
    <row r="3346" spans="1:7" ht="15">
      <c r="A3346" s="28"/>
      <c r="G3346" s="29"/>
    </row>
    <row r="3347" spans="1:7" ht="15">
      <c r="A3347" s="28"/>
      <c r="G3347" s="29"/>
    </row>
    <row r="3348" spans="1:7" ht="15">
      <c r="A3348" s="28"/>
      <c r="G3348" s="29"/>
    </row>
    <row r="3349" spans="1:7" ht="15">
      <c r="A3349" s="28"/>
      <c r="G3349" s="29"/>
    </row>
    <row r="3350" spans="1:7" ht="15">
      <c r="A3350" s="28"/>
      <c r="G3350" s="29"/>
    </row>
    <row r="3351" spans="1:7" ht="15">
      <c r="A3351" s="28"/>
      <c r="G3351" s="29"/>
    </row>
    <row r="3352" spans="1:7" ht="15">
      <c r="A3352" s="28"/>
      <c r="G3352" s="29"/>
    </row>
    <row r="3353" spans="1:7" ht="15">
      <c r="A3353" s="28"/>
      <c r="G3353" s="29"/>
    </row>
    <row r="3354" spans="1:7" ht="15">
      <c r="A3354" s="28"/>
      <c r="G3354" s="29"/>
    </row>
    <row r="3355" spans="1:7" ht="15">
      <c r="A3355" s="28"/>
      <c r="G3355" s="29"/>
    </row>
    <row r="3356" spans="1:7" ht="15">
      <c r="A3356" s="28"/>
      <c r="G3356" s="29"/>
    </row>
    <row r="3357" spans="1:7" ht="15">
      <c r="A3357" s="28"/>
      <c r="G3357" s="29"/>
    </row>
    <row r="3358" spans="1:7" ht="15">
      <c r="A3358" s="28"/>
      <c r="G3358" s="29"/>
    </row>
    <row r="3359" spans="1:7" ht="15">
      <c r="A3359" s="28"/>
      <c r="G3359" s="29"/>
    </row>
    <row r="3360" spans="1:7" ht="15">
      <c r="A3360" s="28"/>
      <c r="G3360" s="29"/>
    </row>
    <row r="3361" spans="1:7" ht="15">
      <c r="A3361" s="28"/>
      <c r="G3361" s="29"/>
    </row>
    <row r="3362" spans="1:7" ht="15">
      <c r="A3362" s="28"/>
      <c r="G3362" s="29"/>
    </row>
    <row r="3363" spans="1:7" ht="15">
      <c r="A3363" s="28"/>
      <c r="G3363" s="29"/>
    </row>
    <row r="3364" spans="1:7" ht="15">
      <c r="A3364" s="28"/>
      <c r="G3364" s="29"/>
    </row>
    <row r="3365" spans="1:7" ht="15">
      <c r="A3365" s="28"/>
      <c r="G3365" s="29"/>
    </row>
    <row r="3366" spans="1:7" ht="15">
      <c r="A3366" s="28"/>
      <c r="G3366" s="29"/>
    </row>
    <row r="3367" spans="1:7" ht="15">
      <c r="A3367" s="28"/>
      <c r="G3367" s="29"/>
    </row>
    <row r="3368" spans="1:7" ht="15">
      <c r="A3368" s="28"/>
      <c r="G3368" s="29"/>
    </row>
    <row r="3369" spans="1:7" ht="15">
      <c r="A3369" s="28"/>
      <c r="G3369" s="29"/>
    </row>
    <row r="3370" spans="1:7" ht="15">
      <c r="A3370" s="28"/>
      <c r="G3370" s="29"/>
    </row>
    <row r="3371" spans="1:7" ht="15">
      <c r="A3371" s="28"/>
      <c r="G3371" s="29"/>
    </row>
    <row r="3372" spans="1:7" ht="15">
      <c r="A3372" s="28"/>
      <c r="G3372" s="29"/>
    </row>
    <row r="3373" spans="1:7" ht="15">
      <c r="A3373" s="28"/>
      <c r="G3373" s="29"/>
    </row>
    <row r="3374" spans="1:7" ht="15">
      <c r="A3374" s="28"/>
      <c r="G3374" s="29"/>
    </row>
    <row r="3375" spans="1:7" ht="15">
      <c r="A3375" s="28"/>
      <c r="G3375" s="29"/>
    </row>
    <row r="3376" spans="1:7" ht="15">
      <c r="A3376" s="28"/>
      <c r="G3376" s="29"/>
    </row>
    <row r="3377" spans="1:7" ht="15">
      <c r="A3377" s="28"/>
      <c r="G3377" s="29"/>
    </row>
    <row r="3378" spans="1:7" ht="15">
      <c r="A3378" s="28"/>
      <c r="G3378" s="29"/>
    </row>
    <row r="3379" spans="1:7" ht="15">
      <c r="A3379" s="28"/>
      <c r="G3379" s="29"/>
    </row>
    <row r="3380" spans="1:7" ht="15">
      <c r="A3380" s="28"/>
      <c r="G3380" s="29"/>
    </row>
    <row r="3381" spans="1:7" ht="15">
      <c r="A3381" s="28"/>
      <c r="G3381" s="29"/>
    </row>
    <row r="3382" spans="1:7" ht="15">
      <c r="A3382" s="28"/>
      <c r="G3382" s="29"/>
    </row>
    <row r="3383" spans="1:7" ht="15">
      <c r="A3383" s="28"/>
      <c r="G3383" s="29"/>
    </row>
    <row r="3384" spans="1:7" ht="15">
      <c r="A3384" s="28"/>
      <c r="G3384" s="29"/>
    </row>
    <row r="3385" spans="1:7" ht="15">
      <c r="A3385" s="28"/>
      <c r="G3385" s="29"/>
    </row>
    <row r="3386" spans="1:7" ht="15">
      <c r="A3386" s="28"/>
      <c r="G3386" s="29"/>
    </row>
    <row r="3387" spans="1:7" ht="15">
      <c r="A3387" s="28"/>
      <c r="G3387" s="29"/>
    </row>
    <row r="3388" spans="1:7" ht="15">
      <c r="A3388" s="28"/>
      <c r="G3388" s="29"/>
    </row>
    <row r="3389" spans="1:7" ht="15">
      <c r="A3389" s="28"/>
      <c r="G3389" s="29"/>
    </row>
    <row r="3390" spans="1:7" ht="15">
      <c r="A3390" s="28"/>
      <c r="G3390" s="29"/>
    </row>
    <row r="3391" spans="1:7" ht="15">
      <c r="A3391" s="28"/>
      <c r="G3391" s="29"/>
    </row>
    <row r="3392" spans="1:7" ht="15">
      <c r="A3392" s="28"/>
      <c r="G3392" s="29"/>
    </row>
    <row r="3393" spans="1:7" ht="15">
      <c r="A3393" s="28"/>
      <c r="G3393" s="29"/>
    </row>
    <row r="3394" spans="1:7" ht="15">
      <c r="A3394" s="28"/>
      <c r="G3394" s="29"/>
    </row>
    <row r="3395" spans="1:7" ht="15">
      <c r="A3395" s="28"/>
      <c r="G3395" s="29"/>
    </row>
    <row r="3396" spans="1:7" ht="15">
      <c r="A3396" s="28"/>
      <c r="G3396" s="29"/>
    </row>
    <row r="3397" spans="1:7" ht="15">
      <c r="A3397" s="28"/>
      <c r="G3397" s="29"/>
    </row>
    <row r="3398" spans="1:7" ht="15">
      <c r="A3398" s="28"/>
      <c r="G3398" s="29"/>
    </row>
    <row r="3399" spans="1:7" ht="15">
      <c r="A3399" s="28"/>
      <c r="G3399" s="29"/>
    </row>
    <row r="3400" spans="1:7" ht="15">
      <c r="A3400" s="28"/>
      <c r="G3400" s="29"/>
    </row>
    <row r="3401" spans="1:7" ht="15">
      <c r="A3401" s="28"/>
      <c r="G3401" s="29"/>
    </row>
    <row r="3402" spans="1:7" ht="15">
      <c r="A3402" s="28"/>
      <c r="G3402" s="29"/>
    </row>
    <row r="3403" spans="1:7" ht="15">
      <c r="A3403" s="28"/>
      <c r="G3403" s="29"/>
    </row>
    <row r="3404" spans="1:7" ht="15">
      <c r="A3404" s="28"/>
      <c r="G3404" s="29"/>
    </row>
    <row r="3405" spans="1:7" ht="15">
      <c r="A3405" s="28"/>
      <c r="G3405" s="29"/>
    </row>
    <row r="3406" spans="1:7" ht="15">
      <c r="A3406" s="28"/>
      <c r="G3406" s="29"/>
    </row>
    <row r="3407" spans="1:7" ht="15">
      <c r="A3407" s="28"/>
      <c r="G3407" s="29"/>
    </row>
    <row r="3408" spans="1:7" ht="15">
      <c r="A3408" s="28"/>
      <c r="G3408" s="29"/>
    </row>
    <row r="3409" spans="1:7" ht="15">
      <c r="A3409" s="28"/>
      <c r="G3409" s="29"/>
    </row>
    <row r="3410" spans="1:7" ht="15">
      <c r="A3410" s="28"/>
      <c r="G3410" s="29"/>
    </row>
    <row r="3411" spans="1:7" ht="15">
      <c r="A3411" s="28"/>
      <c r="G3411" s="29"/>
    </row>
    <row r="3412" spans="1:7" ht="15">
      <c r="A3412" s="28"/>
      <c r="G3412" s="29"/>
    </row>
    <row r="3413" spans="1:7" ht="15">
      <c r="A3413" s="28"/>
      <c r="G3413" s="29"/>
    </row>
    <row r="3414" spans="1:7" ht="15">
      <c r="A3414" s="28"/>
      <c r="G3414" s="29"/>
    </row>
    <row r="3415" spans="1:7" ht="15">
      <c r="A3415" s="28"/>
      <c r="G3415" s="29"/>
    </row>
    <row r="3416" spans="1:7" ht="15">
      <c r="A3416" s="28"/>
      <c r="G3416" s="29"/>
    </row>
    <row r="3417" spans="1:7" ht="15">
      <c r="A3417" s="28"/>
      <c r="G3417" s="29"/>
    </row>
    <row r="3418" spans="1:7" ht="15">
      <c r="A3418" s="28"/>
      <c r="G3418" s="29"/>
    </row>
    <row r="3419" spans="1:7" ht="15">
      <c r="A3419" s="28"/>
      <c r="G3419" s="29"/>
    </row>
    <row r="3420" spans="1:7" ht="15">
      <c r="A3420" s="28"/>
      <c r="G3420" s="29"/>
    </row>
    <row r="3421" spans="1:7" ht="15">
      <c r="A3421" s="28"/>
      <c r="G3421" s="29"/>
    </row>
    <row r="3422" spans="1:7" ht="15">
      <c r="A3422" s="28"/>
      <c r="G3422" s="29"/>
    </row>
    <row r="3423" spans="1:7" ht="15">
      <c r="A3423" s="28"/>
      <c r="G3423" s="29"/>
    </row>
    <row r="3424" spans="1:7" ht="15">
      <c r="A3424" s="28"/>
      <c r="G3424" s="29"/>
    </row>
    <row r="3425" spans="1:7" ht="15">
      <c r="A3425" s="28"/>
      <c r="G3425" s="29"/>
    </row>
    <row r="3426" spans="1:7" ht="15">
      <c r="A3426" s="28"/>
      <c r="G3426" s="29"/>
    </row>
    <row r="3427" spans="1:7" ht="15">
      <c r="A3427" s="28"/>
      <c r="G3427" s="29"/>
    </row>
    <row r="3428" spans="1:7" ht="15">
      <c r="A3428" s="28"/>
      <c r="G3428" s="29"/>
    </row>
    <row r="3429" spans="1:7" ht="15">
      <c r="A3429" s="28"/>
      <c r="G3429" s="29"/>
    </row>
    <row r="3430" spans="1:7" ht="15">
      <c r="A3430" s="28"/>
      <c r="G3430" s="29"/>
    </row>
    <row r="3431" spans="1:7" ht="15">
      <c r="A3431" s="28"/>
      <c r="G3431" s="29"/>
    </row>
    <row r="3432" spans="1:7" ht="15">
      <c r="A3432" s="28"/>
      <c r="G3432" s="29"/>
    </row>
    <row r="3433" spans="1:7" ht="15">
      <c r="A3433" s="28"/>
      <c r="G3433" s="29"/>
    </row>
    <row r="3434" spans="1:7" ht="15">
      <c r="A3434" s="28"/>
      <c r="G3434" s="29"/>
    </row>
    <row r="3435" spans="1:7" ht="15">
      <c r="A3435" s="28"/>
      <c r="G3435" s="29"/>
    </row>
    <row r="3436" spans="1:7" ht="15">
      <c r="A3436" s="28"/>
      <c r="G3436" s="29"/>
    </row>
    <row r="3437" spans="1:7" ht="15">
      <c r="A3437" s="28"/>
      <c r="G3437" s="29"/>
    </row>
    <row r="3438" spans="1:7" ht="15">
      <c r="A3438" s="28"/>
      <c r="G3438" s="29"/>
    </row>
    <row r="3439" spans="1:7" ht="15">
      <c r="A3439" s="28"/>
      <c r="G3439" s="29"/>
    </row>
    <row r="3440" spans="1:7" ht="15">
      <c r="A3440" s="28"/>
      <c r="G3440" s="29"/>
    </row>
    <row r="3441" spans="1:7" ht="15">
      <c r="A3441" s="28"/>
      <c r="G3441" s="29"/>
    </row>
    <row r="3442" spans="1:7" ht="15">
      <c r="A3442" s="28"/>
      <c r="G3442" s="29"/>
    </row>
    <row r="3443" spans="1:7" ht="15">
      <c r="A3443" s="28"/>
      <c r="G3443" s="29"/>
    </row>
    <row r="3444" spans="1:7" ht="15">
      <c r="A3444" s="28"/>
      <c r="G3444" s="29"/>
    </row>
    <row r="3445" spans="1:7" ht="15">
      <c r="A3445" s="28"/>
      <c r="G3445" s="29"/>
    </row>
    <row r="3446" spans="1:7" ht="15">
      <c r="A3446" s="28"/>
      <c r="G3446" s="29"/>
    </row>
    <row r="3447" spans="1:7" ht="15">
      <c r="A3447" s="28"/>
      <c r="G3447" s="29"/>
    </row>
    <row r="3448" spans="1:7" ht="15">
      <c r="A3448" s="28"/>
      <c r="G3448" s="29"/>
    </row>
    <row r="3449" spans="1:7" ht="15">
      <c r="A3449" s="28"/>
      <c r="G3449" s="29"/>
    </row>
    <row r="3450" spans="1:7" ht="15">
      <c r="A3450" s="28"/>
      <c r="G3450" s="29"/>
    </row>
    <row r="3451" spans="1:7" ht="15">
      <c r="A3451" s="28"/>
      <c r="G3451" s="29"/>
    </row>
    <row r="3452" spans="1:7" ht="15">
      <c r="A3452" s="28"/>
      <c r="G3452" s="29"/>
    </row>
    <row r="3453" spans="1:7" ht="15">
      <c r="A3453" s="28"/>
      <c r="G3453" s="29"/>
    </row>
    <row r="3454" spans="1:7" ht="15">
      <c r="A3454" s="28"/>
      <c r="G3454" s="29"/>
    </row>
    <row r="3455" spans="1:7" ht="15">
      <c r="A3455" s="28"/>
      <c r="G3455" s="29"/>
    </row>
    <row r="3456" spans="1:7" ht="15">
      <c r="A3456" s="28"/>
      <c r="G3456" s="29"/>
    </row>
    <row r="3457" spans="1:7" ht="15">
      <c r="A3457" s="28"/>
      <c r="G3457" s="29"/>
    </row>
    <row r="3458" spans="1:7" ht="15">
      <c r="A3458" s="28"/>
      <c r="G3458" s="29"/>
    </row>
    <row r="3459" spans="1:7" ht="15">
      <c r="A3459" s="28"/>
      <c r="G3459" s="29"/>
    </row>
    <row r="3460" spans="1:7" ht="15">
      <c r="A3460" s="28"/>
      <c r="G3460" s="29"/>
    </row>
    <row r="3461" spans="1:7" ht="15">
      <c r="A3461" s="28"/>
      <c r="G3461" s="29"/>
    </row>
    <row r="3462" spans="1:7" ht="15">
      <c r="A3462" s="28"/>
      <c r="G3462" s="29"/>
    </row>
    <row r="3463" spans="1:7" ht="15">
      <c r="A3463" s="28"/>
      <c r="G3463" s="29"/>
    </row>
    <row r="3464" spans="1:7" ht="15">
      <c r="A3464" s="28"/>
      <c r="G3464" s="29"/>
    </row>
    <row r="3465" spans="1:7" ht="15">
      <c r="A3465" s="28"/>
      <c r="G3465" s="29"/>
    </row>
    <row r="3466" spans="1:7" ht="15">
      <c r="A3466" s="28"/>
      <c r="G3466" s="29"/>
    </row>
    <row r="3467" spans="1:7" ht="15">
      <c r="A3467" s="28"/>
      <c r="G3467" s="29"/>
    </row>
    <row r="3468" spans="1:7" ht="15">
      <c r="A3468" s="28"/>
      <c r="G3468" s="29"/>
    </row>
    <row r="3469" spans="1:7" ht="15">
      <c r="A3469" s="28"/>
      <c r="G3469" s="29"/>
    </row>
    <row r="3470" spans="1:7" ht="15">
      <c r="A3470" s="28"/>
      <c r="G3470" s="29"/>
    </row>
    <row r="3471" spans="1:7" ht="15">
      <c r="A3471" s="28"/>
      <c r="G3471" s="29"/>
    </row>
    <row r="3472" spans="1:7" ht="15">
      <c r="A3472" s="28"/>
      <c r="G3472" s="29"/>
    </row>
    <row r="3473" spans="1:7" ht="15">
      <c r="A3473" s="28"/>
      <c r="G3473" s="29"/>
    </row>
    <row r="3474" spans="1:7" ht="15">
      <c r="A3474" s="28"/>
      <c r="G3474" s="29"/>
    </row>
    <row r="3475" spans="1:7" ht="15">
      <c r="A3475" s="28"/>
      <c r="G3475" s="29"/>
    </row>
    <row r="3476" spans="1:7" ht="15">
      <c r="A3476" s="28"/>
      <c r="G3476" s="29"/>
    </row>
    <row r="3477" spans="1:7" ht="15">
      <c r="A3477" s="28"/>
      <c r="G3477" s="29"/>
    </row>
    <row r="3478" spans="1:7" ht="15">
      <c r="A3478" s="28"/>
      <c r="G3478" s="29"/>
    </row>
    <row r="3479" spans="1:7" ht="15">
      <c r="A3479" s="28"/>
      <c r="G3479" s="29"/>
    </row>
    <row r="3480" spans="1:7" ht="15">
      <c r="A3480" s="28"/>
      <c r="G3480" s="29"/>
    </row>
    <row r="3481" spans="1:7" ht="15">
      <c r="A3481" s="28"/>
      <c r="G3481" s="29"/>
    </row>
    <row r="3482" spans="1:7" ht="15">
      <c r="A3482" s="28"/>
      <c r="G3482" s="29"/>
    </row>
    <row r="3483" spans="1:7" ht="15">
      <c r="A3483" s="28"/>
      <c r="G3483" s="29"/>
    </row>
    <row r="3484" spans="1:7" ht="15">
      <c r="A3484" s="28"/>
      <c r="G3484" s="29"/>
    </row>
    <row r="3485" spans="1:7" ht="15">
      <c r="A3485" s="28"/>
      <c r="G3485" s="29"/>
    </row>
    <row r="3486" spans="1:7" ht="15">
      <c r="A3486" s="28"/>
      <c r="G3486" s="29"/>
    </row>
    <row r="3487" spans="1:7" ht="15">
      <c r="A3487" s="28"/>
      <c r="G3487" s="29"/>
    </row>
    <row r="3488" spans="1:7" ht="15">
      <c r="A3488" s="28"/>
      <c r="G3488" s="29"/>
    </row>
    <row r="3489" spans="1:7" ht="15">
      <c r="A3489" s="28"/>
      <c r="G3489" s="29"/>
    </row>
    <row r="3490" spans="1:7" ht="15">
      <c r="A3490" s="28"/>
      <c r="G3490" s="29"/>
    </row>
    <row r="3491" spans="1:7" ht="15">
      <c r="A3491" s="28"/>
      <c r="G3491" s="29"/>
    </row>
    <row r="3492" spans="1:7" ht="15">
      <c r="A3492" s="28"/>
      <c r="G3492" s="29"/>
    </row>
    <row r="3493" spans="1:7" ht="15">
      <c r="A3493" s="28"/>
      <c r="G3493" s="29"/>
    </row>
    <row r="3494" spans="1:7" ht="15">
      <c r="A3494" s="28"/>
      <c r="G3494" s="29"/>
    </row>
    <row r="3495" spans="1:7" ht="15">
      <c r="A3495" s="28"/>
      <c r="G3495" s="29"/>
    </row>
    <row r="3496" spans="1:7" ht="15">
      <c r="A3496" s="28"/>
      <c r="G3496" s="29"/>
    </row>
    <row r="3497" spans="1:7" ht="15">
      <c r="A3497" s="28"/>
      <c r="G3497" s="29"/>
    </row>
    <row r="3498" spans="1:7" ht="15">
      <c r="A3498" s="28"/>
      <c r="G3498" s="29"/>
    </row>
    <row r="3499" spans="1:7" ht="15">
      <c r="A3499" s="28"/>
      <c r="G3499" s="29"/>
    </row>
    <row r="3500" spans="1:7" ht="15">
      <c r="A3500" s="28"/>
      <c r="G3500" s="29"/>
    </row>
    <row r="3501" spans="1:7" ht="15">
      <c r="A3501" s="28"/>
      <c r="G3501" s="29"/>
    </row>
    <row r="3502" spans="1:7" ht="15">
      <c r="A3502" s="28"/>
      <c r="G3502" s="29"/>
    </row>
    <row r="3503" spans="1:7" ht="15">
      <c r="A3503" s="28"/>
      <c r="G3503" s="29"/>
    </row>
    <row r="3504" spans="1:7" ht="15">
      <c r="A3504" s="28"/>
      <c r="G3504" s="29"/>
    </row>
    <row r="3505" spans="1:7" ht="15">
      <c r="A3505" s="28"/>
      <c r="G3505" s="29"/>
    </row>
    <row r="3506" spans="1:7" ht="15">
      <c r="A3506" s="28"/>
      <c r="G3506" s="29"/>
    </row>
    <row r="3507" spans="1:7" ht="15">
      <c r="A3507" s="28"/>
      <c r="G3507" s="29"/>
    </row>
    <row r="3508" spans="1:7" ht="15">
      <c r="A3508" s="28"/>
      <c r="G3508" s="29"/>
    </row>
    <row r="3509" spans="1:7" ht="15">
      <c r="A3509" s="28"/>
      <c r="G3509" s="29"/>
    </row>
    <row r="3510" spans="1:7" ht="15">
      <c r="A3510" s="28"/>
      <c r="G3510" s="29"/>
    </row>
    <row r="3511" spans="1:7" ht="15">
      <c r="A3511" s="28"/>
      <c r="G3511" s="29"/>
    </row>
    <row r="3512" spans="1:7" ht="15">
      <c r="A3512" s="28"/>
      <c r="G3512" s="29"/>
    </row>
    <row r="3513" spans="1:7" ht="15">
      <c r="A3513" s="28"/>
      <c r="G3513" s="29"/>
    </row>
    <row r="3514" spans="1:7" ht="15">
      <c r="A3514" s="28"/>
      <c r="G3514" s="29"/>
    </row>
    <row r="3515" spans="1:7" ht="15">
      <c r="A3515" s="28"/>
      <c r="G3515" s="29"/>
    </row>
    <row r="3516" spans="1:7" ht="15">
      <c r="A3516" s="28"/>
      <c r="G3516" s="29"/>
    </row>
    <row r="3517" spans="1:7" ht="15">
      <c r="A3517" s="28"/>
      <c r="G3517" s="29"/>
    </row>
    <row r="3518" spans="1:7" ht="15">
      <c r="A3518" s="28"/>
      <c r="G3518" s="29"/>
    </row>
    <row r="3519" spans="1:7" ht="15">
      <c r="A3519" s="28"/>
      <c r="G3519" s="29"/>
    </row>
    <row r="3520" spans="1:7" ht="15">
      <c r="A3520" s="28"/>
      <c r="G3520" s="29"/>
    </row>
    <row r="3521" spans="1:7" ht="15">
      <c r="A3521" s="28"/>
      <c r="G3521" s="29"/>
    </row>
    <row r="3522" spans="1:7" ht="15">
      <c r="A3522" s="28"/>
      <c r="G3522" s="29"/>
    </row>
    <row r="3523" spans="1:7" ht="15">
      <c r="A3523" s="28"/>
      <c r="G3523" s="29"/>
    </row>
    <row r="3524" spans="1:7" ht="15">
      <c r="A3524" s="28"/>
      <c r="G3524" s="29"/>
    </row>
    <row r="3525" spans="1:7" ht="15">
      <c r="A3525" s="28"/>
      <c r="G3525" s="29"/>
    </row>
    <row r="3526" spans="1:7" ht="15">
      <c r="A3526" s="28"/>
      <c r="G3526" s="29"/>
    </row>
    <row r="3527" spans="1:7" ht="15">
      <c r="A3527" s="28"/>
      <c r="G3527" s="29"/>
    </row>
    <row r="3528" spans="1:7" ht="15">
      <c r="A3528" s="28"/>
      <c r="G3528" s="29"/>
    </row>
    <row r="3529" spans="1:7" ht="15">
      <c r="A3529" s="28"/>
      <c r="G3529" s="29"/>
    </row>
    <row r="3530" spans="1:7" ht="15">
      <c r="A3530" s="28"/>
      <c r="G3530" s="29"/>
    </row>
    <row r="3531" spans="1:7" ht="15">
      <c r="A3531" s="28"/>
      <c r="G3531" s="29"/>
    </row>
    <row r="3532" spans="1:7" ht="15">
      <c r="A3532" s="28"/>
      <c r="G3532" s="29"/>
    </row>
    <row r="3533" spans="1:7" ht="15">
      <c r="A3533" s="28"/>
      <c r="G3533" s="29"/>
    </row>
    <row r="3534" spans="1:7" ht="15">
      <c r="A3534" s="28"/>
      <c r="G3534" s="29"/>
    </row>
    <row r="3535" spans="1:7" ht="15">
      <c r="A3535" s="28"/>
      <c r="G3535" s="29"/>
    </row>
    <row r="3536" spans="1:7" ht="15">
      <c r="A3536" s="28"/>
      <c r="G3536" s="29"/>
    </row>
    <row r="3537" spans="1:7" ht="15">
      <c r="A3537" s="28"/>
      <c r="G3537" s="29"/>
    </row>
    <row r="3538" spans="1:7" ht="15">
      <c r="A3538" s="28"/>
      <c r="G3538" s="29"/>
    </row>
    <row r="3539" spans="1:7" ht="15">
      <c r="A3539" s="28"/>
      <c r="G3539" s="29"/>
    </row>
    <row r="3540" spans="1:7" ht="15">
      <c r="A3540" s="28"/>
      <c r="G3540" s="29"/>
    </row>
    <row r="3541" spans="1:7" ht="15">
      <c r="A3541" s="28"/>
      <c r="G3541" s="29"/>
    </row>
    <row r="3542" spans="1:7" ht="15">
      <c r="A3542" s="28"/>
      <c r="G3542" s="29"/>
    </row>
    <row r="3543" spans="1:7" ht="15">
      <c r="A3543" s="28"/>
      <c r="G3543" s="29"/>
    </row>
    <row r="3544" spans="1:7" ht="15">
      <c r="A3544" s="28"/>
      <c r="G3544" s="29"/>
    </row>
    <row r="3545" spans="1:7" ht="15">
      <c r="A3545" s="28"/>
      <c r="G3545" s="29"/>
    </row>
    <row r="3546" spans="1:7" ht="15">
      <c r="A3546" s="28"/>
      <c r="G3546" s="29"/>
    </row>
    <row r="3547" spans="1:7" ht="15">
      <c r="A3547" s="28"/>
      <c r="G3547" s="29"/>
    </row>
    <row r="3548" spans="1:7" ht="15">
      <c r="A3548" s="28"/>
      <c r="G3548" s="29"/>
    </row>
    <row r="3549" spans="1:7" ht="15">
      <c r="A3549" s="28"/>
      <c r="G3549" s="29"/>
    </row>
    <row r="3550" spans="1:7" ht="15">
      <c r="A3550" s="28"/>
      <c r="G3550" s="29"/>
    </row>
    <row r="3551" spans="1:7" ht="15">
      <c r="A3551" s="28"/>
      <c r="G3551" s="29"/>
    </row>
    <row r="3552" spans="1:7" ht="15">
      <c r="A3552" s="28"/>
      <c r="G3552" s="29"/>
    </row>
    <row r="3553" spans="1:7" ht="15">
      <c r="A3553" s="28"/>
      <c r="G3553" s="29"/>
    </row>
    <row r="3554" spans="1:7" ht="15">
      <c r="A3554" s="28"/>
      <c r="G3554" s="29"/>
    </row>
    <row r="3555" spans="1:7" ht="15">
      <c r="A3555" s="28"/>
      <c r="G3555" s="29"/>
    </row>
    <row r="3556" spans="1:7" ht="15">
      <c r="A3556" s="28"/>
      <c r="G3556" s="29"/>
    </row>
    <row r="3557" spans="1:7" ht="15">
      <c r="A3557" s="28"/>
      <c r="G3557" s="29"/>
    </row>
    <row r="3558" spans="1:7" ht="15">
      <c r="A3558" s="28"/>
      <c r="G3558" s="29"/>
    </row>
    <row r="3559" spans="1:7" ht="15">
      <c r="A3559" s="28"/>
      <c r="G3559" s="29"/>
    </row>
    <row r="3560" spans="1:7" ht="15">
      <c r="A3560" s="28"/>
      <c r="G3560" s="29"/>
    </row>
    <row r="3561" spans="1:7" ht="15">
      <c r="A3561" s="28"/>
      <c r="G3561" s="29"/>
    </row>
    <row r="3562" spans="1:7" ht="15">
      <c r="A3562" s="28"/>
      <c r="G3562" s="29"/>
    </row>
    <row r="3563" spans="1:7" ht="15">
      <c r="A3563" s="28"/>
      <c r="G3563" s="29"/>
    </row>
    <row r="3564" spans="1:7" ht="15">
      <c r="A3564" s="28"/>
      <c r="G3564" s="29"/>
    </row>
    <row r="3565" spans="1:7" ht="15">
      <c r="A3565" s="28"/>
      <c r="G3565" s="29"/>
    </row>
    <row r="3566" spans="1:7" ht="15">
      <c r="A3566" s="28"/>
      <c r="G3566" s="29"/>
    </row>
    <row r="3567" spans="1:7" ht="15">
      <c r="A3567" s="28"/>
      <c r="G3567" s="29"/>
    </row>
    <row r="3568" spans="1:7" ht="15">
      <c r="A3568" s="28"/>
      <c r="G3568" s="29"/>
    </row>
    <row r="3569" spans="1:7" ht="15">
      <c r="A3569" s="28"/>
      <c r="G3569" s="29"/>
    </row>
    <row r="3570" spans="1:7" ht="15">
      <c r="A3570" s="28"/>
      <c r="G3570" s="29"/>
    </row>
    <row r="3571" spans="1:7" ht="15">
      <c r="A3571" s="28"/>
      <c r="G3571" s="29"/>
    </row>
    <row r="3572" spans="1:7" ht="15">
      <c r="A3572" s="28"/>
      <c r="G3572" s="29"/>
    </row>
    <row r="3573" spans="1:7" ht="15">
      <c r="A3573" s="28"/>
      <c r="G3573" s="29"/>
    </row>
    <row r="3574" spans="1:7" ht="15">
      <c r="A3574" s="28"/>
      <c r="G3574" s="29"/>
    </row>
    <row r="3575" spans="1:7" ht="15">
      <c r="A3575" s="28"/>
      <c r="G3575" s="29"/>
    </row>
    <row r="3576" spans="1:7" ht="15">
      <c r="A3576" s="28"/>
      <c r="G3576" s="29"/>
    </row>
    <row r="3577" spans="1:7" ht="15">
      <c r="A3577" s="28"/>
      <c r="G3577" s="29"/>
    </row>
    <row r="3578" spans="1:7" ht="15">
      <c r="A3578" s="28"/>
      <c r="G3578" s="29"/>
    </row>
    <row r="3579" spans="1:7" ht="15">
      <c r="A3579" s="28"/>
      <c r="G3579" s="29"/>
    </row>
    <row r="3580" spans="1:7" ht="15">
      <c r="A3580" s="28"/>
      <c r="G3580" s="29"/>
    </row>
    <row r="3581" spans="1:7" ht="15">
      <c r="A3581" s="28"/>
      <c r="G3581" s="29"/>
    </row>
    <row r="3582" spans="1:7" ht="15">
      <c r="A3582" s="28"/>
      <c r="G3582" s="29"/>
    </row>
    <row r="3583" spans="1:7" ht="15">
      <c r="A3583" s="28"/>
      <c r="G3583" s="29"/>
    </row>
    <row r="3584" spans="1:7" ht="15">
      <c r="A3584" s="28"/>
      <c r="G3584" s="29"/>
    </row>
    <row r="3585" spans="1:7" ht="15">
      <c r="A3585" s="28"/>
      <c r="G3585" s="29"/>
    </row>
    <row r="3586" spans="1:7" ht="15">
      <c r="A3586" s="28"/>
      <c r="G3586" s="29"/>
    </row>
    <row r="3587" spans="1:7" ht="15">
      <c r="A3587" s="28"/>
      <c r="G3587" s="29"/>
    </row>
    <row r="3588" spans="1:7" ht="15">
      <c r="A3588" s="28"/>
      <c r="G3588" s="29"/>
    </row>
    <row r="3589" spans="1:7" ht="15">
      <c r="A3589" s="28"/>
      <c r="G3589" s="29"/>
    </row>
    <row r="3590" spans="1:7" ht="15">
      <c r="A3590" s="28"/>
      <c r="G3590" s="29"/>
    </row>
    <row r="3591" spans="1:7" ht="15">
      <c r="A3591" s="28"/>
      <c r="G3591" s="29"/>
    </row>
    <row r="3592" spans="1:7" ht="15">
      <c r="A3592" s="28"/>
      <c r="G3592" s="29"/>
    </row>
    <row r="3593" spans="1:7" ht="15">
      <c r="A3593" s="28"/>
      <c r="G3593" s="29"/>
    </row>
    <row r="3594" spans="1:7" ht="15">
      <c r="A3594" s="28"/>
      <c r="G3594" s="29"/>
    </row>
    <row r="3595" spans="1:7" ht="15">
      <c r="A3595" s="28"/>
      <c r="G3595" s="29"/>
    </row>
    <row r="3596" spans="1:7" ht="15">
      <c r="A3596" s="28"/>
      <c r="G3596" s="29"/>
    </row>
    <row r="3597" spans="1:7" ht="15">
      <c r="A3597" s="28"/>
      <c r="G3597" s="29"/>
    </row>
    <row r="3598" spans="1:7" ht="15">
      <c r="A3598" s="28"/>
      <c r="G3598" s="29"/>
    </row>
    <row r="3599" spans="1:7" ht="15">
      <c r="A3599" s="28"/>
      <c r="G3599" s="29"/>
    </row>
    <row r="3600" spans="1:7" ht="15">
      <c r="A3600" s="28"/>
      <c r="G3600" s="29"/>
    </row>
    <row r="3601" spans="1:7" ht="15">
      <c r="A3601" s="28"/>
      <c r="G3601" s="29"/>
    </row>
    <row r="3602" spans="1:7" ht="15">
      <c r="A3602" s="28"/>
      <c r="G3602" s="29"/>
    </row>
    <row r="3603" spans="1:7" ht="15">
      <c r="A3603" s="28"/>
      <c r="G3603" s="29"/>
    </row>
    <row r="3604" spans="1:7" ht="15">
      <c r="A3604" s="28"/>
      <c r="G3604" s="29"/>
    </row>
    <row r="3605" spans="1:7" ht="15">
      <c r="A3605" s="28"/>
      <c r="G3605" s="29"/>
    </row>
    <row r="3606" spans="1:7" ht="15">
      <c r="A3606" s="28"/>
      <c r="G3606" s="29"/>
    </row>
    <row r="3607" spans="1:7" ht="15">
      <c r="A3607" s="28"/>
      <c r="G3607" s="29"/>
    </row>
    <row r="3608" spans="1:7" ht="15">
      <c r="A3608" s="28"/>
      <c r="G3608" s="29"/>
    </row>
    <row r="3609" spans="1:7" ht="15">
      <c r="A3609" s="28"/>
      <c r="G3609" s="29"/>
    </row>
    <row r="3610" spans="1:7" ht="15">
      <c r="A3610" s="28"/>
      <c r="G3610" s="29"/>
    </row>
    <row r="3611" spans="1:7" ht="15">
      <c r="A3611" s="28"/>
      <c r="G3611" s="29"/>
    </row>
    <row r="3612" spans="1:7" ht="15">
      <c r="A3612" s="28"/>
      <c r="G3612" s="29"/>
    </row>
    <row r="3613" spans="1:7" ht="15">
      <c r="A3613" s="28"/>
      <c r="G3613" s="29"/>
    </row>
    <row r="3614" spans="1:7" ht="15">
      <c r="A3614" s="28"/>
      <c r="G3614" s="29"/>
    </row>
    <row r="3615" spans="1:7" ht="15">
      <c r="A3615" s="28"/>
      <c r="G3615" s="29"/>
    </row>
    <row r="3616" spans="1:7" ht="15">
      <c r="A3616" s="28"/>
      <c r="G3616" s="29"/>
    </row>
    <row r="3617" spans="1:7" ht="15">
      <c r="A3617" s="28"/>
      <c r="G3617" s="29"/>
    </row>
    <row r="3618" spans="1:7" ht="15">
      <c r="A3618" s="28"/>
      <c r="G3618" s="29"/>
    </row>
    <row r="3619" spans="1:7" ht="15">
      <c r="A3619" s="28"/>
      <c r="G3619" s="29"/>
    </row>
    <row r="3620" spans="1:7" ht="15">
      <c r="A3620" s="28"/>
      <c r="G3620" s="29"/>
    </row>
    <row r="3621" spans="1:7" ht="15">
      <c r="A3621" s="28"/>
      <c r="G3621" s="29"/>
    </row>
    <row r="3622" spans="1:7" ht="15">
      <c r="A3622" s="28"/>
      <c r="G3622" s="29"/>
    </row>
    <row r="3623" spans="1:7" ht="15">
      <c r="A3623" s="28"/>
      <c r="G3623" s="29"/>
    </row>
    <row r="3624" spans="1:7" ht="15">
      <c r="A3624" s="28"/>
      <c r="G3624" s="29"/>
    </row>
    <row r="3625" spans="1:7" ht="15">
      <c r="A3625" s="28"/>
      <c r="G3625" s="29"/>
    </row>
    <row r="3626" spans="1:7" ht="15">
      <c r="A3626" s="28"/>
      <c r="G3626" s="29"/>
    </row>
    <row r="3627" spans="1:7" ht="15">
      <c r="A3627" s="28"/>
      <c r="G3627" s="29"/>
    </row>
    <row r="3628" spans="1:7" ht="15">
      <c r="A3628" s="28"/>
      <c r="G3628" s="29"/>
    </row>
    <row r="3629" spans="1:7" ht="15">
      <c r="A3629" s="28"/>
      <c r="G3629" s="29"/>
    </row>
    <row r="3630" spans="1:7" ht="15">
      <c r="A3630" s="28"/>
      <c r="G3630" s="29"/>
    </row>
    <row r="3631" spans="1:7" ht="15">
      <c r="A3631" s="28"/>
      <c r="G3631" s="29"/>
    </row>
    <row r="3632" spans="1:7" ht="15">
      <c r="A3632" s="28"/>
      <c r="G3632" s="29"/>
    </row>
    <row r="3633" spans="1:7" ht="15">
      <c r="A3633" s="28"/>
      <c r="G3633" s="29"/>
    </row>
    <row r="3634" spans="1:7" ht="15">
      <c r="A3634" s="28"/>
      <c r="G3634" s="29"/>
    </row>
    <row r="3635" spans="1:7" ht="15">
      <c r="A3635" s="28"/>
      <c r="G3635" s="29"/>
    </row>
    <row r="3636" spans="1:7" ht="15">
      <c r="A3636" s="28"/>
      <c r="G3636" s="29"/>
    </row>
    <row r="3637" spans="1:7" ht="15">
      <c r="A3637" s="28"/>
      <c r="G3637" s="29"/>
    </row>
    <row r="3638" spans="1:7" ht="15">
      <c r="A3638" s="28"/>
      <c r="G3638" s="29"/>
    </row>
    <row r="3639" spans="1:7" ht="15">
      <c r="A3639" s="28"/>
      <c r="G3639" s="29"/>
    </row>
    <row r="3640" spans="1:7" ht="15">
      <c r="A3640" s="28"/>
      <c r="G3640" s="29"/>
    </row>
    <row r="3641" spans="1:7" ht="15">
      <c r="A3641" s="28"/>
      <c r="G3641" s="29"/>
    </row>
    <row r="3642" spans="1:7" ht="15">
      <c r="A3642" s="28"/>
      <c r="G3642" s="29"/>
    </row>
    <row r="3643" spans="1:7" ht="15">
      <c r="A3643" s="28"/>
      <c r="G3643" s="29"/>
    </row>
    <row r="3644" spans="1:7" ht="15">
      <c r="A3644" s="28"/>
      <c r="G3644" s="29"/>
    </row>
    <row r="3645" spans="1:7" ht="15">
      <c r="A3645" s="28"/>
      <c r="G3645" s="29"/>
    </row>
    <row r="3646" spans="1:7" ht="15">
      <c r="A3646" s="28"/>
      <c r="G3646" s="29"/>
    </row>
    <row r="3647" spans="1:7" ht="15">
      <c r="A3647" s="28"/>
      <c r="G3647" s="29"/>
    </row>
    <row r="3648" spans="1:7" ht="15">
      <c r="A3648" s="28"/>
      <c r="G3648" s="29"/>
    </row>
    <row r="3649" spans="1:7" ht="15">
      <c r="A3649" s="28"/>
      <c r="G3649" s="29"/>
    </row>
    <row r="3650" spans="1:7" ht="15">
      <c r="A3650" s="28"/>
      <c r="G3650" s="29"/>
    </row>
    <row r="3651" spans="1:7" ht="15">
      <c r="A3651" s="28"/>
      <c r="G3651" s="29"/>
    </row>
    <row r="3652" spans="1:7" ht="15">
      <c r="A3652" s="28"/>
      <c r="G3652" s="29"/>
    </row>
    <row r="3653" spans="1:7" ht="15">
      <c r="A3653" s="28"/>
      <c r="G3653" s="29"/>
    </row>
    <row r="3654" spans="1:7" ht="15">
      <c r="A3654" s="28"/>
      <c r="G3654" s="29"/>
    </row>
    <row r="3655" spans="1:7" ht="15">
      <c r="A3655" s="28"/>
      <c r="G3655" s="29"/>
    </row>
    <row r="3656" spans="1:7" ht="15">
      <c r="A3656" s="28"/>
      <c r="G3656" s="29"/>
    </row>
    <row r="3657" spans="1:7" ht="15">
      <c r="A3657" s="28"/>
      <c r="G3657" s="29"/>
    </row>
    <row r="3658" spans="1:7" ht="15">
      <c r="A3658" s="28"/>
      <c r="G3658" s="29"/>
    </row>
    <row r="3659" spans="1:7" ht="15">
      <c r="A3659" s="28"/>
      <c r="G3659" s="29"/>
    </row>
    <row r="3660" spans="1:7" ht="15">
      <c r="A3660" s="28"/>
      <c r="G3660" s="29"/>
    </row>
    <row r="3661" spans="1:7" ht="15">
      <c r="A3661" s="28"/>
      <c r="G3661" s="29"/>
    </row>
    <row r="3662" spans="1:7" ht="15">
      <c r="A3662" s="28"/>
      <c r="G3662" s="29"/>
    </row>
    <row r="3663" spans="1:7" ht="15">
      <c r="A3663" s="28"/>
      <c r="G3663" s="29"/>
    </row>
    <row r="3664" spans="1:7" ht="15">
      <c r="A3664" s="28"/>
      <c r="G3664" s="29"/>
    </row>
    <row r="3665" spans="1:7" ht="15">
      <c r="A3665" s="28"/>
      <c r="G3665" s="29"/>
    </row>
    <row r="3666" spans="1:7" ht="15">
      <c r="A3666" s="28"/>
      <c r="G3666" s="29"/>
    </row>
    <row r="3667" spans="1:7" ht="15">
      <c r="A3667" s="28"/>
      <c r="G3667" s="29"/>
    </row>
    <row r="3668" spans="1:7" ht="15">
      <c r="A3668" s="28"/>
      <c r="G3668" s="29"/>
    </row>
    <row r="3669" spans="1:7" ht="15">
      <c r="A3669" s="28"/>
      <c r="G3669" s="29"/>
    </row>
    <row r="3670" spans="1:7" ht="15">
      <c r="A3670" s="28"/>
      <c r="G3670" s="29"/>
    </row>
    <row r="3671" spans="1:7" ht="15">
      <c r="A3671" s="28"/>
      <c r="G3671" s="29"/>
    </row>
    <row r="3672" spans="1:7" ht="15">
      <c r="A3672" s="28"/>
      <c r="G3672" s="29"/>
    </row>
    <row r="3673" spans="1:7" ht="15">
      <c r="A3673" s="28"/>
      <c r="G3673" s="29"/>
    </row>
    <row r="3674" spans="1:7" ht="15">
      <c r="A3674" s="28"/>
      <c r="G3674" s="29"/>
    </row>
    <row r="3675" spans="1:7" ht="15">
      <c r="A3675" s="28"/>
      <c r="G3675" s="29"/>
    </row>
    <row r="3676" spans="1:7" ht="15">
      <c r="A3676" s="28"/>
      <c r="G3676" s="29"/>
    </row>
    <row r="3677" spans="1:7" ht="15">
      <c r="A3677" s="28"/>
      <c r="G3677" s="29"/>
    </row>
    <row r="3678" spans="1:7" ht="15">
      <c r="A3678" s="28"/>
      <c r="G3678" s="29"/>
    </row>
    <row r="3679" spans="1:7" ht="15">
      <c r="A3679" s="28"/>
      <c r="G3679" s="29"/>
    </row>
    <row r="3680" spans="1:7" ht="15">
      <c r="A3680" s="28"/>
      <c r="G3680" s="29"/>
    </row>
    <row r="3681" spans="1:7" ht="15">
      <c r="A3681" s="28"/>
      <c r="G3681" s="29"/>
    </row>
    <row r="3682" spans="1:7" ht="15">
      <c r="A3682" s="28"/>
      <c r="G3682" s="29"/>
    </row>
    <row r="3683" spans="1:7" ht="15">
      <c r="A3683" s="28"/>
      <c r="G3683" s="29"/>
    </row>
    <row r="3684" spans="1:7" ht="15">
      <c r="A3684" s="28"/>
      <c r="G3684" s="29"/>
    </row>
    <row r="3685" spans="1:7" ht="15">
      <c r="A3685" s="28"/>
      <c r="G3685" s="29"/>
    </row>
    <row r="3686" spans="1:7" ht="15">
      <c r="A3686" s="28"/>
      <c r="G3686" s="29"/>
    </row>
    <row r="3687" spans="1:7" ht="15">
      <c r="A3687" s="28"/>
      <c r="G3687" s="29"/>
    </row>
    <row r="3688" spans="1:7" ht="15">
      <c r="A3688" s="28"/>
      <c r="G3688" s="29"/>
    </row>
    <row r="3689" spans="1:7" ht="15">
      <c r="A3689" s="28"/>
      <c r="G3689" s="29"/>
    </row>
    <row r="3690" spans="1:7" ht="15">
      <c r="A3690" s="28"/>
      <c r="G3690" s="29"/>
    </row>
    <row r="3691" spans="1:7" ht="15">
      <c r="A3691" s="28"/>
      <c r="G3691" s="29"/>
    </row>
    <row r="3692" spans="1:7" ht="15">
      <c r="A3692" s="28"/>
      <c r="G3692" s="29"/>
    </row>
    <row r="3693" spans="1:7" ht="15">
      <c r="A3693" s="28"/>
      <c r="G3693" s="29"/>
    </row>
    <row r="3694" spans="1:7" ht="15">
      <c r="A3694" s="28"/>
      <c r="G3694" s="29"/>
    </row>
    <row r="3695" spans="1:7" ht="15">
      <c r="A3695" s="28"/>
      <c r="G3695" s="29"/>
    </row>
    <row r="3696" spans="1:7" ht="15">
      <c r="A3696" s="28"/>
      <c r="G3696" s="29"/>
    </row>
    <row r="3697" spans="1:7" ht="15">
      <c r="A3697" s="28"/>
      <c r="G3697" s="29"/>
    </row>
    <row r="3698" spans="1:7" ht="15">
      <c r="A3698" s="28"/>
      <c r="G3698" s="29"/>
    </row>
    <row r="3699" spans="1:7" ht="15">
      <c r="A3699" s="28"/>
      <c r="G3699" s="29"/>
    </row>
    <row r="3700" spans="1:7" ht="15">
      <c r="A3700" s="28"/>
      <c r="G3700" s="29"/>
    </row>
    <row r="3701" spans="1:7" ht="15">
      <c r="A3701" s="28"/>
      <c r="G3701" s="29"/>
    </row>
    <row r="3702" spans="1:7" ht="15">
      <c r="A3702" s="28"/>
      <c r="G3702" s="29"/>
    </row>
    <row r="3703" spans="1:7" ht="15">
      <c r="A3703" s="28"/>
      <c r="G3703" s="29"/>
    </row>
    <row r="3704" spans="1:7" ht="15">
      <c r="A3704" s="28"/>
      <c r="G3704" s="29"/>
    </row>
    <row r="3705" spans="1:7" ht="15">
      <c r="A3705" s="28"/>
      <c r="G3705" s="29"/>
    </row>
    <row r="3706" spans="1:7" ht="15">
      <c r="A3706" s="28"/>
      <c r="G3706" s="29"/>
    </row>
    <row r="3707" spans="1:7" ht="15">
      <c r="A3707" s="28"/>
      <c r="G3707" s="29"/>
    </row>
    <row r="3708" spans="1:7" ht="15">
      <c r="A3708" s="28"/>
      <c r="G3708" s="29"/>
    </row>
    <row r="3709" spans="1:7" ht="15">
      <c r="A3709" s="28"/>
      <c r="G3709" s="29"/>
    </row>
    <row r="3710" spans="1:7" ht="15">
      <c r="A3710" s="28"/>
      <c r="G3710" s="29"/>
    </row>
    <row r="3711" spans="1:7" ht="15">
      <c r="A3711" s="28"/>
      <c r="G3711" s="29"/>
    </row>
    <row r="3712" spans="1:7" ht="15">
      <c r="A3712" s="28"/>
      <c r="G3712" s="29"/>
    </row>
    <row r="3713" spans="1:7" ht="15">
      <c r="A3713" s="28"/>
      <c r="G3713" s="29"/>
    </row>
    <row r="3714" spans="1:7" ht="15">
      <c r="A3714" s="28"/>
      <c r="G3714" s="29"/>
    </row>
    <row r="3715" spans="1:7" ht="15">
      <c r="A3715" s="28"/>
      <c r="G3715" s="29"/>
    </row>
    <row r="3716" spans="1:7" ht="15">
      <c r="A3716" s="28"/>
      <c r="G3716" s="29"/>
    </row>
    <row r="3717" spans="1:7" ht="15">
      <c r="A3717" s="28"/>
      <c r="G3717" s="29"/>
    </row>
    <row r="3718" spans="1:7" ht="15">
      <c r="A3718" s="28"/>
      <c r="G3718" s="29"/>
    </row>
    <row r="3719" spans="1:7" ht="15">
      <c r="A3719" s="28"/>
      <c r="G3719" s="29"/>
    </row>
    <row r="3720" spans="1:7" ht="15">
      <c r="A3720" s="28"/>
      <c r="G3720" s="29"/>
    </row>
    <row r="3721" spans="1:7" ht="15">
      <c r="A3721" s="28"/>
      <c r="G3721" s="29"/>
    </row>
    <row r="3722" spans="1:7" ht="15">
      <c r="A3722" s="28"/>
      <c r="G3722" s="29"/>
    </row>
    <row r="3723" spans="1:7" ht="15">
      <c r="A3723" s="28"/>
      <c r="G3723" s="29"/>
    </row>
    <row r="3724" spans="1:7" ht="15">
      <c r="A3724" s="28"/>
      <c r="G3724" s="29"/>
    </row>
    <row r="3725" spans="1:7" ht="15">
      <c r="A3725" s="28"/>
      <c r="G3725" s="29"/>
    </row>
    <row r="3726" spans="1:7" ht="15">
      <c r="A3726" s="28"/>
      <c r="G3726" s="29"/>
    </row>
    <row r="3727" spans="1:7" ht="15">
      <c r="A3727" s="28"/>
      <c r="G3727" s="29"/>
    </row>
    <row r="3728" spans="1:7" ht="15">
      <c r="A3728" s="28"/>
      <c r="G3728" s="29"/>
    </row>
    <row r="3729" spans="1:7" ht="15">
      <c r="A3729" s="28"/>
      <c r="G3729" s="29"/>
    </row>
    <row r="3730" spans="1:7" ht="15">
      <c r="A3730" s="28"/>
      <c r="G3730" s="29"/>
    </row>
    <row r="3731" spans="1:7" ht="15">
      <c r="A3731" s="28"/>
      <c r="G3731" s="29"/>
    </row>
    <row r="3732" spans="1:7" ht="15">
      <c r="A3732" s="28"/>
      <c r="G3732" s="29"/>
    </row>
    <row r="3733" spans="1:7" ht="15">
      <c r="A3733" s="28"/>
      <c r="G3733" s="29"/>
    </row>
    <row r="3734" spans="1:7" ht="15">
      <c r="A3734" s="28"/>
      <c r="G3734" s="29"/>
    </row>
    <row r="3735" spans="1:7" ht="15">
      <c r="A3735" s="28"/>
      <c r="G3735" s="29"/>
    </row>
    <row r="3736" spans="1:7" ht="15">
      <c r="A3736" s="28"/>
      <c r="G3736" s="29"/>
    </row>
    <row r="3737" spans="1:7" ht="15">
      <c r="A3737" s="28"/>
      <c r="G3737" s="29"/>
    </row>
    <row r="3738" spans="1:7" ht="15">
      <c r="A3738" s="28"/>
      <c r="G3738" s="29"/>
    </row>
    <row r="3739" spans="1:7" ht="15">
      <c r="A3739" s="28"/>
      <c r="G3739" s="29"/>
    </row>
    <row r="3740" spans="1:7" ht="15">
      <c r="A3740" s="28"/>
      <c r="G3740" s="29"/>
    </row>
    <row r="3741" spans="1:7" ht="15">
      <c r="A3741" s="28"/>
      <c r="G3741" s="29"/>
    </row>
    <row r="3742" spans="1:7" ht="15">
      <c r="A3742" s="28"/>
      <c r="G3742" s="29"/>
    </row>
    <row r="3743" spans="1:7" ht="15">
      <c r="A3743" s="28"/>
      <c r="G3743" s="29"/>
    </row>
    <row r="3744" spans="1:7" ht="15">
      <c r="A3744" s="28"/>
      <c r="G3744" s="29"/>
    </row>
    <row r="3745" spans="1:7" ht="15">
      <c r="A3745" s="28"/>
      <c r="G3745" s="29"/>
    </row>
    <row r="3746" spans="1:7" ht="15">
      <c r="A3746" s="28"/>
      <c r="G3746" s="29"/>
    </row>
    <row r="3747" spans="1:7" ht="15">
      <c r="A3747" s="28"/>
      <c r="G3747" s="29"/>
    </row>
    <row r="3748" spans="1:7" ht="15">
      <c r="A3748" s="28"/>
      <c r="G3748" s="29"/>
    </row>
    <row r="3749" spans="1:7" ht="15">
      <c r="A3749" s="28"/>
      <c r="G3749" s="29"/>
    </row>
    <row r="3750" spans="1:7" ht="15">
      <c r="A3750" s="28"/>
      <c r="G3750" s="29"/>
    </row>
    <row r="3751" spans="1:7" ht="15">
      <c r="A3751" s="28"/>
      <c r="G3751" s="29"/>
    </row>
    <row r="3752" spans="1:7" ht="15">
      <c r="A3752" s="28"/>
      <c r="G3752" s="29"/>
    </row>
    <row r="3753" spans="1:7" ht="15">
      <c r="A3753" s="28"/>
      <c r="G3753" s="29"/>
    </row>
    <row r="3754" spans="1:7" ht="15">
      <c r="A3754" s="28"/>
      <c r="G3754" s="29"/>
    </row>
    <row r="3755" spans="1:7" ht="15">
      <c r="A3755" s="28"/>
      <c r="G3755" s="29"/>
    </row>
    <row r="3756" spans="1:7" ht="15">
      <c r="A3756" s="28"/>
      <c r="G3756" s="29"/>
    </row>
    <row r="3757" spans="1:7" ht="15">
      <c r="A3757" s="28"/>
      <c r="G3757" s="29"/>
    </row>
    <row r="3758" spans="1:7" ht="15">
      <c r="A3758" s="28"/>
      <c r="G3758" s="29"/>
    </row>
    <row r="3759" spans="1:7" ht="15">
      <c r="A3759" s="28"/>
      <c r="G3759" s="29"/>
    </row>
    <row r="3760" spans="1:7" ht="15">
      <c r="A3760" s="28"/>
      <c r="G3760" s="29"/>
    </row>
    <row r="3761" spans="1:7" ht="15">
      <c r="A3761" s="28"/>
      <c r="G3761" s="29"/>
    </row>
    <row r="3762" spans="1:7" ht="15">
      <c r="A3762" s="28"/>
      <c r="G3762" s="29"/>
    </row>
    <row r="3763" spans="1:7" ht="15">
      <c r="A3763" s="28"/>
      <c r="G3763" s="29"/>
    </row>
    <row r="3764" spans="1:7" ht="15">
      <c r="A3764" s="28"/>
      <c r="G3764" s="29"/>
    </row>
    <row r="3765" spans="1:7" ht="15">
      <c r="A3765" s="28"/>
      <c r="G3765" s="29"/>
    </row>
    <row r="3766" spans="1:7" ht="15">
      <c r="A3766" s="28"/>
      <c r="G3766" s="29"/>
    </row>
    <row r="3767" spans="1:7" ht="15">
      <c r="A3767" s="28"/>
      <c r="G3767" s="29"/>
    </row>
    <row r="3768" spans="1:7" ht="15">
      <c r="A3768" s="28"/>
      <c r="G3768" s="29"/>
    </row>
    <row r="3769" spans="1:7" ht="15">
      <c r="A3769" s="28"/>
      <c r="G3769" s="29"/>
    </row>
    <row r="3770" spans="1:7" ht="15">
      <c r="A3770" s="28"/>
      <c r="G3770" s="29"/>
    </row>
    <row r="3771" spans="1:7" ht="15">
      <c r="A3771" s="28"/>
      <c r="G3771" s="29"/>
    </row>
    <row r="3772" spans="1:7" ht="15">
      <c r="A3772" s="28"/>
      <c r="G3772" s="29"/>
    </row>
    <row r="3773" spans="1:7" ht="15">
      <c r="A3773" s="28"/>
      <c r="G3773" s="29"/>
    </row>
    <row r="3774" spans="1:7" ht="15">
      <c r="A3774" s="28"/>
      <c r="G3774" s="29"/>
    </row>
    <row r="3775" spans="1:7" ht="15">
      <c r="A3775" s="28"/>
      <c r="G3775" s="29"/>
    </row>
    <row r="3776" spans="1:7" ht="15">
      <c r="A3776" s="28"/>
      <c r="G3776" s="29"/>
    </row>
    <row r="3777" spans="1:7" ht="15">
      <c r="A3777" s="28"/>
      <c r="G3777" s="29"/>
    </row>
    <row r="3778" spans="1:7" ht="15">
      <c r="A3778" s="28"/>
      <c r="G3778" s="29"/>
    </row>
    <row r="3779" spans="1:7" ht="15">
      <c r="A3779" s="28"/>
      <c r="G3779" s="29"/>
    </row>
    <row r="3780" spans="1:7" ht="15">
      <c r="A3780" s="28"/>
      <c r="G3780" s="29"/>
    </row>
    <row r="3781" spans="1:7" ht="15">
      <c r="A3781" s="28"/>
      <c r="G3781" s="29"/>
    </row>
    <row r="3782" spans="1:7" ht="15">
      <c r="A3782" s="28"/>
      <c r="G3782" s="29"/>
    </row>
    <row r="3783" spans="1:7" ht="15">
      <c r="A3783" s="28"/>
      <c r="G3783" s="29"/>
    </row>
    <row r="3784" spans="1:7" ht="15">
      <c r="A3784" s="28"/>
      <c r="G3784" s="29"/>
    </row>
    <row r="3785" spans="1:7" ht="15">
      <c r="A3785" s="28"/>
      <c r="G3785" s="29"/>
    </row>
    <row r="3786" spans="1:7" ht="15">
      <c r="A3786" s="28"/>
      <c r="G3786" s="29"/>
    </row>
    <row r="3787" spans="1:7" ht="15">
      <c r="A3787" s="28"/>
      <c r="G3787" s="29"/>
    </row>
    <row r="3788" spans="1:7" ht="15">
      <c r="A3788" s="28"/>
      <c r="G3788" s="29"/>
    </row>
    <row r="3789" spans="1:7" ht="15">
      <c r="A3789" s="28"/>
      <c r="G3789" s="29"/>
    </row>
    <row r="3790" spans="1:7" ht="15">
      <c r="A3790" s="28"/>
      <c r="G3790" s="29"/>
    </row>
    <row r="3791" spans="1:7" ht="15">
      <c r="A3791" s="28"/>
      <c r="G3791" s="29"/>
    </row>
    <row r="3792" spans="1:7" ht="15">
      <c r="A3792" s="28"/>
      <c r="G3792" s="29"/>
    </row>
    <row r="3793" spans="1:7" ht="15">
      <c r="A3793" s="28"/>
      <c r="G3793" s="29"/>
    </row>
    <row r="3794" spans="1:7" ht="15">
      <c r="A3794" s="28"/>
      <c r="G3794" s="29"/>
    </row>
    <row r="3795" spans="1:7" ht="15">
      <c r="A3795" s="28"/>
      <c r="G3795" s="29"/>
    </row>
    <row r="3796" spans="1:7" ht="15">
      <c r="A3796" s="28"/>
      <c r="G3796" s="29"/>
    </row>
    <row r="3797" spans="1:7" ht="15">
      <c r="A3797" s="28"/>
      <c r="G3797" s="29"/>
    </row>
    <row r="3798" spans="1:7" ht="15">
      <c r="A3798" s="28"/>
      <c r="G3798" s="29"/>
    </row>
    <row r="3799" spans="1:7" ht="15">
      <c r="A3799" s="28"/>
      <c r="G3799" s="29"/>
    </row>
    <row r="3800" spans="1:7" ht="15">
      <c r="A3800" s="28"/>
      <c r="G3800" s="29"/>
    </row>
    <row r="3801" spans="1:7" ht="15">
      <c r="A3801" s="28"/>
      <c r="G3801" s="29"/>
    </row>
    <row r="3802" spans="1:7" ht="15">
      <c r="A3802" s="28"/>
      <c r="G3802" s="29"/>
    </row>
    <row r="3803" spans="1:7" ht="15">
      <c r="A3803" s="28"/>
      <c r="G3803" s="29"/>
    </row>
    <row r="3804" spans="1:7" ht="15">
      <c r="A3804" s="28"/>
      <c r="G3804" s="29"/>
    </row>
    <row r="3805" spans="1:7" ht="15">
      <c r="A3805" s="28"/>
      <c r="G3805" s="29"/>
    </row>
    <row r="3806" spans="1:7" ht="15">
      <c r="A3806" s="28"/>
      <c r="G3806" s="29"/>
    </row>
    <row r="3807" spans="1:7" ht="15">
      <c r="A3807" s="28"/>
      <c r="G3807" s="29"/>
    </row>
    <row r="3808" spans="1:7" ht="15">
      <c r="A3808" s="28"/>
      <c r="G3808" s="29"/>
    </row>
    <row r="3809" spans="1:7" ht="15">
      <c r="A3809" s="28"/>
      <c r="G3809" s="29"/>
    </row>
    <row r="3810" spans="1:7" ht="15">
      <c r="A3810" s="28"/>
      <c r="G3810" s="29"/>
    </row>
    <row r="3811" spans="1:7" ht="15">
      <c r="A3811" s="28"/>
      <c r="G3811" s="29"/>
    </row>
    <row r="3812" spans="1:7" ht="15">
      <c r="A3812" s="28"/>
      <c r="G3812" s="29"/>
    </row>
    <row r="3813" spans="1:7" ht="15">
      <c r="A3813" s="28"/>
      <c r="G3813" s="29"/>
    </row>
    <row r="3814" spans="1:7" ht="15">
      <c r="A3814" s="28"/>
      <c r="G3814" s="29"/>
    </row>
    <row r="3815" spans="1:7" ht="15">
      <c r="A3815" s="28"/>
      <c r="G3815" s="29"/>
    </row>
    <row r="3816" spans="1:7" ht="15">
      <c r="A3816" s="28"/>
      <c r="G3816" s="29"/>
    </row>
    <row r="3817" spans="1:7" ht="15">
      <c r="A3817" s="28"/>
      <c r="G3817" s="29"/>
    </row>
    <row r="3818" spans="1:7" ht="15">
      <c r="A3818" s="28"/>
      <c r="G3818" s="29"/>
    </row>
    <row r="3819" spans="1:7" ht="15">
      <c r="A3819" s="28"/>
      <c r="G3819" s="29"/>
    </row>
    <row r="3820" spans="1:7" ht="15">
      <c r="A3820" s="28"/>
      <c r="G3820" s="29"/>
    </row>
    <row r="3821" spans="1:7" ht="15">
      <c r="A3821" s="28"/>
      <c r="G3821" s="29"/>
    </row>
    <row r="3822" spans="1:7" ht="15">
      <c r="A3822" s="28"/>
      <c r="G3822" s="29"/>
    </row>
    <row r="3823" spans="1:7" ht="15">
      <c r="A3823" s="28"/>
      <c r="G3823" s="29"/>
    </row>
    <row r="3824" spans="1:7" ht="15">
      <c r="A3824" s="28"/>
      <c r="G3824" s="29"/>
    </row>
    <row r="3825" spans="1:7" ht="15">
      <c r="A3825" s="28"/>
      <c r="G3825" s="29"/>
    </row>
    <row r="3826" spans="1:7" ht="15">
      <c r="A3826" s="28"/>
      <c r="G3826" s="29"/>
    </row>
    <row r="3827" spans="1:7" ht="15">
      <c r="A3827" s="28"/>
      <c r="G3827" s="29"/>
    </row>
    <row r="3828" spans="1:7" ht="15">
      <c r="A3828" s="28"/>
      <c r="G3828" s="29"/>
    </row>
    <row r="3829" spans="1:7" ht="15">
      <c r="A3829" s="28"/>
      <c r="G3829" s="29"/>
    </row>
    <row r="3830" spans="1:7" ht="15">
      <c r="A3830" s="28"/>
      <c r="G3830" s="29"/>
    </row>
    <row r="3831" spans="1:7" ht="15">
      <c r="A3831" s="28"/>
      <c r="G3831" s="29"/>
    </row>
    <row r="3832" spans="1:7" ht="15">
      <c r="A3832" s="28"/>
      <c r="G3832" s="29"/>
    </row>
    <row r="3833" spans="1:7" ht="15">
      <c r="A3833" s="28"/>
      <c r="G3833" s="29"/>
    </row>
    <row r="3834" spans="1:7" ht="15">
      <c r="A3834" s="28"/>
      <c r="G3834" s="29"/>
    </row>
    <row r="3835" spans="1:7" ht="15">
      <c r="A3835" s="28"/>
      <c r="G3835" s="29"/>
    </row>
    <row r="3836" spans="1:7" ht="15">
      <c r="A3836" s="28"/>
      <c r="G3836" s="29"/>
    </row>
    <row r="3837" spans="1:7" ht="15">
      <c r="A3837" s="28"/>
      <c r="G3837" s="29"/>
    </row>
    <row r="3838" spans="1:7" ht="15">
      <c r="A3838" s="28"/>
      <c r="G3838" s="29"/>
    </row>
    <row r="3839" spans="1:7" ht="15">
      <c r="A3839" s="28"/>
      <c r="G3839" s="29"/>
    </row>
    <row r="3840" spans="1:7" ht="15">
      <c r="A3840" s="28"/>
      <c r="G3840" s="29"/>
    </row>
    <row r="3841" spans="1:7" ht="15">
      <c r="A3841" s="28"/>
      <c r="G3841" s="29"/>
    </row>
    <row r="3842" spans="1:7" ht="15">
      <c r="A3842" s="28"/>
      <c r="G3842" s="29"/>
    </row>
    <row r="3843" spans="1:7" ht="15">
      <c r="A3843" s="28"/>
      <c r="G3843" s="29"/>
    </row>
    <row r="3844" spans="1:7" ht="15">
      <c r="A3844" s="28"/>
      <c r="G3844" s="29"/>
    </row>
    <row r="3845" spans="1:7" ht="15">
      <c r="A3845" s="28"/>
      <c r="G3845" s="29"/>
    </row>
    <row r="3846" spans="1:7" ht="15">
      <c r="A3846" s="28"/>
      <c r="G3846" s="29"/>
    </row>
    <row r="3847" spans="1:7" ht="15">
      <c r="A3847" s="28"/>
      <c r="G3847" s="29"/>
    </row>
    <row r="3848" spans="1:7" ht="15">
      <c r="A3848" s="28"/>
      <c r="G3848" s="29"/>
    </row>
    <row r="3849" spans="1:7" ht="15">
      <c r="A3849" s="28"/>
      <c r="G3849" s="29"/>
    </row>
    <row r="3850" spans="1:7" ht="15">
      <c r="A3850" s="28"/>
      <c r="G3850" s="29"/>
    </row>
    <row r="3851" spans="1:7" ht="15">
      <c r="A3851" s="28"/>
      <c r="G3851" s="29"/>
    </row>
    <row r="3852" spans="1:7" ht="15">
      <c r="A3852" s="28"/>
      <c r="G3852" s="29"/>
    </row>
    <row r="3853" spans="1:7" ht="15">
      <c r="A3853" s="28"/>
      <c r="G3853" s="29"/>
    </row>
    <row r="3854" spans="1:7" ht="15">
      <c r="A3854" s="28"/>
      <c r="G3854" s="29"/>
    </row>
    <row r="3855" spans="1:7" ht="15">
      <c r="A3855" s="28"/>
      <c r="G3855" s="29"/>
    </row>
    <row r="3856" spans="1:7" ht="15">
      <c r="A3856" s="28"/>
      <c r="G3856" s="29"/>
    </row>
    <row r="3857" spans="1:7" ht="15">
      <c r="A3857" s="28"/>
      <c r="G3857" s="29"/>
    </row>
    <row r="3858" spans="1:7" ht="15">
      <c r="A3858" s="28"/>
      <c r="G3858" s="29"/>
    </row>
    <row r="3859" spans="1:7" ht="15">
      <c r="A3859" s="28"/>
      <c r="G3859" s="29"/>
    </row>
    <row r="3860" spans="1:7" ht="15">
      <c r="A3860" s="28"/>
      <c r="G3860" s="29"/>
    </row>
    <row r="3861" spans="1:7" ht="15">
      <c r="A3861" s="28"/>
      <c r="G3861" s="29"/>
    </row>
    <row r="3862" spans="1:7" ht="15">
      <c r="A3862" s="28"/>
      <c r="G3862" s="29"/>
    </row>
    <row r="3863" spans="1:7" ht="15">
      <c r="A3863" s="28"/>
      <c r="G3863" s="29"/>
    </row>
    <row r="3864" spans="1:7" ht="15">
      <c r="A3864" s="28"/>
      <c r="G3864" s="29"/>
    </row>
    <row r="3865" spans="1:7" ht="15">
      <c r="A3865" s="28"/>
      <c r="G3865" s="29"/>
    </row>
    <row r="3866" spans="1:7" ht="15">
      <c r="A3866" s="28"/>
      <c r="G3866" s="29"/>
    </row>
    <row r="3867" spans="1:7" ht="15">
      <c r="A3867" s="28"/>
      <c r="G3867" s="29"/>
    </row>
    <row r="3868" spans="1:7" ht="15">
      <c r="A3868" s="28"/>
      <c r="G3868" s="29"/>
    </row>
    <row r="3869" spans="1:7" ht="15">
      <c r="A3869" s="28"/>
      <c r="G3869" s="29"/>
    </row>
    <row r="3870" spans="1:7" ht="15">
      <c r="A3870" s="28"/>
      <c r="G3870" s="29"/>
    </row>
    <row r="3871" spans="1:7" ht="15">
      <c r="A3871" s="28"/>
      <c r="G3871" s="29"/>
    </row>
    <row r="3872" spans="1:7" ht="15">
      <c r="A3872" s="28"/>
      <c r="G3872" s="29"/>
    </row>
    <row r="3873" spans="1:7" ht="15">
      <c r="A3873" s="28"/>
      <c r="G3873" s="29"/>
    </row>
    <row r="3874" spans="1:7" ht="15">
      <c r="A3874" s="28"/>
      <c r="G3874" s="29"/>
    </row>
    <row r="3875" spans="1:7" ht="15">
      <c r="A3875" s="28"/>
      <c r="G3875" s="29"/>
    </row>
    <row r="3876" spans="1:7" ht="15">
      <c r="A3876" s="28"/>
      <c r="G3876" s="29"/>
    </row>
    <row r="3877" spans="1:7" ht="15">
      <c r="A3877" s="28"/>
      <c r="G3877" s="29"/>
    </row>
    <row r="3878" spans="1:7" ht="15">
      <c r="A3878" s="28"/>
      <c r="G3878" s="29"/>
    </row>
    <row r="3879" spans="1:7" ht="15">
      <c r="A3879" s="28"/>
      <c r="G3879" s="29"/>
    </row>
    <row r="3880" spans="1:7" ht="15">
      <c r="A3880" s="28"/>
      <c r="G3880" s="29"/>
    </row>
    <row r="3881" spans="1:7" ht="15">
      <c r="A3881" s="28"/>
      <c r="G3881" s="29"/>
    </row>
    <row r="3882" spans="1:7" ht="15">
      <c r="A3882" s="28"/>
      <c r="G3882" s="29"/>
    </row>
    <row r="3883" spans="1:7" ht="15">
      <c r="A3883" s="28"/>
      <c r="G3883" s="29"/>
    </row>
    <row r="3884" spans="1:7" ht="15">
      <c r="A3884" s="28"/>
      <c r="G3884" s="29"/>
    </row>
    <row r="3885" spans="1:7" ht="15">
      <c r="A3885" s="28"/>
      <c r="G3885" s="29"/>
    </row>
    <row r="3886" spans="1:7" ht="15">
      <c r="A3886" s="28"/>
      <c r="G3886" s="29"/>
    </row>
    <row r="3887" spans="1:7" ht="15">
      <c r="A3887" s="28"/>
      <c r="G3887" s="29"/>
    </row>
    <row r="3888" spans="1:7" ht="15">
      <c r="A3888" s="28"/>
      <c r="G3888" s="29"/>
    </row>
    <row r="3889" spans="1:7" ht="15">
      <c r="A3889" s="28"/>
      <c r="G3889" s="29"/>
    </row>
    <row r="3890" spans="1:7" ht="15">
      <c r="A3890" s="28"/>
      <c r="G3890" s="29"/>
    </row>
    <row r="3891" spans="1:7" ht="15">
      <c r="A3891" s="28"/>
      <c r="G3891" s="29"/>
    </row>
    <row r="3892" spans="1:7" ht="15">
      <c r="A3892" s="28"/>
      <c r="G3892" s="29"/>
    </row>
    <row r="3893" spans="1:7" ht="15">
      <c r="A3893" s="28"/>
      <c r="G3893" s="29"/>
    </row>
    <row r="3894" spans="1:7" ht="15">
      <c r="A3894" s="28"/>
      <c r="G3894" s="29"/>
    </row>
    <row r="3895" spans="1:7" ht="15">
      <c r="A3895" s="28"/>
      <c r="G3895" s="29"/>
    </row>
    <row r="3896" spans="1:7" ht="15">
      <c r="A3896" s="28"/>
      <c r="G3896" s="29"/>
    </row>
    <row r="3897" spans="1:7" ht="15">
      <c r="A3897" s="28"/>
      <c r="G3897" s="29"/>
    </row>
    <row r="3898" spans="1:7" ht="15">
      <c r="A3898" s="28"/>
      <c r="G3898" s="29"/>
    </row>
    <row r="3899" spans="1:7" ht="15">
      <c r="A3899" s="28"/>
      <c r="G3899" s="29"/>
    </row>
    <row r="3900" spans="1:7" ht="15">
      <c r="A3900" s="28"/>
      <c r="G3900" s="29"/>
    </row>
    <row r="3901" spans="1:7" ht="15">
      <c r="A3901" s="28"/>
      <c r="G3901" s="29"/>
    </row>
    <row r="3902" spans="1:7" ht="15">
      <c r="A3902" s="28"/>
      <c r="G3902" s="29"/>
    </row>
    <row r="3903" spans="1:7" ht="15">
      <c r="A3903" s="28"/>
      <c r="G3903" s="29"/>
    </row>
    <row r="3904" spans="1:7" ht="15">
      <c r="A3904" s="28"/>
      <c r="G3904" s="29"/>
    </row>
    <row r="3905" spans="1:7" ht="15">
      <c r="A3905" s="28"/>
      <c r="G3905" s="29"/>
    </row>
    <row r="3906" spans="1:7" ht="15">
      <c r="A3906" s="28"/>
      <c r="G3906" s="29"/>
    </row>
    <row r="3907" spans="1:7" ht="15">
      <c r="A3907" s="28"/>
      <c r="G3907" s="29"/>
    </row>
    <row r="3908" spans="1:7" ht="15">
      <c r="A3908" s="28"/>
      <c r="G3908" s="29"/>
    </row>
    <row r="3909" spans="1:7" ht="15">
      <c r="A3909" s="28"/>
      <c r="G3909" s="29"/>
    </row>
    <row r="3910" spans="1:7" ht="15">
      <c r="A3910" s="28"/>
      <c r="G3910" s="29"/>
    </row>
    <row r="3911" spans="1:7" ht="15">
      <c r="A3911" s="28"/>
      <c r="G3911" s="29"/>
    </row>
    <row r="3912" spans="1:7" ht="15">
      <c r="A3912" s="28"/>
      <c r="G3912" s="29"/>
    </row>
    <row r="3913" spans="1:7" ht="15">
      <c r="A3913" s="28"/>
      <c r="G3913" s="29"/>
    </row>
    <row r="3914" spans="1:7" ht="15">
      <c r="A3914" s="28"/>
      <c r="G3914" s="29"/>
    </row>
    <row r="3915" spans="1:7" ht="15">
      <c r="A3915" s="28"/>
      <c r="G3915" s="29"/>
    </row>
    <row r="3916" spans="1:7" ht="15">
      <c r="A3916" s="28"/>
      <c r="G3916" s="29"/>
    </row>
    <row r="3917" spans="1:7" ht="15">
      <c r="A3917" s="28"/>
      <c r="G3917" s="29"/>
    </row>
    <row r="3918" spans="1:7" ht="15">
      <c r="A3918" s="28"/>
      <c r="G3918" s="29"/>
    </row>
    <row r="3919" spans="1:7" ht="15">
      <c r="A3919" s="28"/>
      <c r="G3919" s="29"/>
    </row>
    <row r="3920" spans="1:7" ht="15">
      <c r="A3920" s="28"/>
      <c r="G3920" s="29"/>
    </row>
    <row r="3921" spans="1:7" ht="15">
      <c r="A3921" s="28"/>
      <c r="G3921" s="29"/>
    </row>
    <row r="3922" spans="1:7" ht="15">
      <c r="A3922" s="28"/>
      <c r="G3922" s="29"/>
    </row>
    <row r="3923" spans="1:7" ht="15">
      <c r="A3923" s="28"/>
      <c r="G3923" s="29"/>
    </row>
    <row r="3924" spans="1:7" ht="15">
      <c r="A3924" s="28"/>
      <c r="G3924" s="29"/>
    </row>
    <row r="3925" spans="1:7" ht="15">
      <c r="A3925" s="28"/>
      <c r="G3925" s="29"/>
    </row>
    <row r="3926" spans="1:7" ht="15">
      <c r="A3926" s="28"/>
      <c r="G3926" s="29"/>
    </row>
    <row r="3927" spans="1:7" ht="15">
      <c r="A3927" s="28"/>
      <c r="G3927" s="29"/>
    </row>
    <row r="3928" spans="1:7" ht="15">
      <c r="A3928" s="28"/>
      <c r="G3928" s="29"/>
    </row>
    <row r="3929" spans="1:7" ht="15">
      <c r="A3929" s="28"/>
      <c r="G3929" s="29"/>
    </row>
    <row r="3930" spans="1:7" ht="15">
      <c r="A3930" s="28"/>
      <c r="G3930" s="29"/>
    </row>
    <row r="3931" spans="1:7" ht="15">
      <c r="A3931" s="28"/>
      <c r="G3931" s="29"/>
    </row>
    <row r="3932" spans="1:7" ht="15">
      <c r="A3932" s="28"/>
      <c r="G3932" s="29"/>
    </row>
    <row r="3933" spans="1:7" ht="15">
      <c r="A3933" s="28"/>
      <c r="G3933" s="29"/>
    </row>
    <row r="3934" spans="1:7" ht="15">
      <c r="A3934" s="28"/>
      <c r="G3934" s="29"/>
    </row>
    <row r="3935" spans="1:7" ht="15">
      <c r="A3935" s="28"/>
      <c r="G3935" s="29"/>
    </row>
    <row r="3936" spans="1:7" ht="15">
      <c r="A3936" s="28"/>
      <c r="G3936" s="29"/>
    </row>
    <row r="3937" spans="1:7" ht="15">
      <c r="A3937" s="28"/>
      <c r="G3937" s="29"/>
    </row>
    <row r="3938" spans="1:7" ht="15">
      <c r="A3938" s="28"/>
      <c r="G3938" s="29"/>
    </row>
    <row r="3939" spans="1:7" ht="15">
      <c r="A3939" s="28"/>
      <c r="G3939" s="29"/>
    </row>
    <row r="3940" spans="1:7" ht="15">
      <c r="A3940" s="28"/>
      <c r="G3940" s="29"/>
    </row>
    <row r="3941" spans="1:7" ht="15">
      <c r="A3941" s="28"/>
      <c r="G3941" s="29"/>
    </row>
    <row r="3942" spans="1:7" ht="15">
      <c r="A3942" s="28"/>
      <c r="G3942" s="29"/>
    </row>
    <row r="3943" spans="1:7" ht="15">
      <c r="A3943" s="28"/>
      <c r="G3943" s="29"/>
    </row>
    <row r="3944" spans="1:7" ht="15">
      <c r="A3944" s="28"/>
      <c r="G3944" s="29"/>
    </row>
    <row r="3945" spans="1:7" ht="15">
      <c r="A3945" s="28"/>
      <c r="G3945" s="29"/>
    </row>
    <row r="3946" spans="1:7" ht="15">
      <c r="A3946" s="28"/>
      <c r="G3946" s="29"/>
    </row>
    <row r="3947" spans="1:7" ht="15">
      <c r="A3947" s="28"/>
      <c r="G3947" s="29"/>
    </row>
    <row r="3948" spans="1:7" ht="15">
      <c r="A3948" s="28"/>
      <c r="G3948" s="29"/>
    </row>
    <row r="3949" spans="1:7" ht="15">
      <c r="A3949" s="28"/>
      <c r="G3949" s="29"/>
    </row>
    <row r="3950" spans="1:7" ht="15">
      <c r="A3950" s="28"/>
      <c r="G3950" s="29"/>
    </row>
    <row r="3951" spans="1:7" ht="15">
      <c r="A3951" s="28"/>
      <c r="G3951" s="29"/>
    </row>
    <row r="3952" spans="1:7" ht="15">
      <c r="A3952" s="28"/>
      <c r="G3952" s="29"/>
    </row>
    <row r="3953" spans="1:7" ht="15">
      <c r="A3953" s="28"/>
      <c r="G3953" s="29"/>
    </row>
    <row r="3954" spans="1:7" ht="15">
      <c r="A3954" s="28"/>
      <c r="G3954" s="29"/>
    </row>
    <row r="3955" spans="1:7" ht="15">
      <c r="A3955" s="28"/>
      <c r="G3955" s="29"/>
    </row>
    <row r="3956" spans="1:7" ht="15">
      <c r="A3956" s="28"/>
      <c r="G3956" s="29"/>
    </row>
    <row r="3957" spans="1:7" ht="15">
      <c r="A3957" s="28"/>
      <c r="G3957" s="29"/>
    </row>
    <row r="3958" spans="1:7" ht="15">
      <c r="A3958" s="28"/>
      <c r="G3958" s="29"/>
    </row>
    <row r="3959" spans="1:7" ht="15">
      <c r="A3959" s="28"/>
      <c r="G3959" s="29"/>
    </row>
    <row r="3960" spans="1:7" ht="15">
      <c r="A3960" s="28"/>
      <c r="G3960" s="29"/>
    </row>
    <row r="3961" spans="1:7" ht="15">
      <c r="A3961" s="28"/>
      <c r="G3961" s="29"/>
    </row>
    <row r="3962" spans="1:7" ht="15">
      <c r="A3962" s="28"/>
      <c r="G3962" s="29"/>
    </row>
    <row r="3963" spans="1:7" ht="15">
      <c r="A3963" s="28"/>
      <c r="G3963" s="29"/>
    </row>
    <row r="3964" spans="1:7" ht="15">
      <c r="A3964" s="28"/>
      <c r="G3964" s="29"/>
    </row>
    <row r="3965" spans="1:7" ht="15">
      <c r="A3965" s="28"/>
      <c r="G3965" s="29"/>
    </row>
    <row r="3966" spans="1:7" ht="15">
      <c r="A3966" s="28"/>
      <c r="G3966" s="29"/>
    </row>
    <row r="3967" spans="1:7" ht="15">
      <c r="A3967" s="28"/>
      <c r="G3967" s="29"/>
    </row>
    <row r="3968" spans="1:7" ht="15">
      <c r="A3968" s="28"/>
      <c r="G3968" s="29"/>
    </row>
    <row r="3969" spans="1:7" ht="15">
      <c r="A3969" s="28"/>
      <c r="G3969" s="29"/>
    </row>
    <row r="3970" spans="1:7" ht="15">
      <c r="A3970" s="28"/>
      <c r="G3970" s="29"/>
    </row>
    <row r="3971" spans="1:7" ht="15">
      <c r="A3971" s="28"/>
      <c r="G3971" s="29"/>
    </row>
    <row r="3972" spans="1:7" ht="15">
      <c r="A3972" s="28"/>
      <c r="G3972" s="29"/>
    </row>
    <row r="3973" spans="1:7" ht="15">
      <c r="A3973" s="28"/>
      <c r="G3973" s="29"/>
    </row>
    <row r="3974" spans="1:7" ht="15">
      <c r="A3974" s="28"/>
      <c r="G3974" s="29"/>
    </row>
    <row r="3975" spans="1:7" ht="15">
      <c r="A3975" s="28"/>
      <c r="G3975" s="29"/>
    </row>
    <row r="3976" spans="1:7" ht="15">
      <c r="A3976" s="28"/>
      <c r="G3976" s="29"/>
    </row>
    <row r="3977" spans="1:7" ht="15">
      <c r="A3977" s="28"/>
      <c r="G3977" s="29"/>
    </row>
    <row r="3978" spans="1:7" ht="15">
      <c r="A3978" s="28"/>
      <c r="G3978" s="29"/>
    </row>
    <row r="3979" spans="1:7" ht="15">
      <c r="A3979" s="28"/>
      <c r="G3979" s="29"/>
    </row>
    <row r="3980" spans="1:7" ht="15">
      <c r="A3980" s="28"/>
      <c r="G3980" s="29"/>
    </row>
    <row r="3981" spans="1:7" ht="15">
      <c r="A3981" s="28"/>
      <c r="G3981" s="29"/>
    </row>
    <row r="3982" spans="1:7" ht="15">
      <c r="A3982" s="28"/>
      <c r="G3982" s="29"/>
    </row>
    <row r="3983" spans="1:7" ht="15">
      <c r="A3983" s="28"/>
      <c r="G3983" s="29"/>
    </row>
    <row r="3984" spans="1:7" ht="15">
      <c r="A3984" s="28"/>
      <c r="G3984" s="29"/>
    </row>
    <row r="3985" spans="1:7" ht="15">
      <c r="A3985" s="28"/>
      <c r="G3985" s="29"/>
    </row>
    <row r="3986" spans="1:7" ht="15">
      <c r="A3986" s="28"/>
      <c r="G3986" s="29"/>
    </row>
    <row r="3987" spans="1:7" ht="15">
      <c r="A3987" s="28"/>
      <c r="G3987" s="29"/>
    </row>
    <row r="3988" spans="1:7" ht="15">
      <c r="A3988" s="28"/>
      <c r="G3988" s="29"/>
    </row>
    <row r="3989" spans="1:7" ht="15">
      <c r="A3989" s="28"/>
      <c r="G3989" s="29"/>
    </row>
    <row r="3990" spans="1:7" ht="15">
      <c r="A3990" s="28"/>
      <c r="G3990" s="29"/>
    </row>
    <row r="3991" spans="1:7" ht="15">
      <c r="A3991" s="28"/>
      <c r="G3991" s="29"/>
    </row>
    <row r="3992" spans="1:7" ht="15">
      <c r="A3992" s="28"/>
      <c r="G3992" s="29"/>
    </row>
    <row r="3993" spans="1:7" ht="15">
      <c r="A3993" s="28"/>
      <c r="G3993" s="29"/>
    </row>
    <row r="3994" spans="1:7" ht="15">
      <c r="A3994" s="28"/>
      <c r="G3994" s="29"/>
    </row>
    <row r="3995" spans="1:7" ht="15">
      <c r="A3995" s="28"/>
      <c r="G3995" s="29"/>
    </row>
    <row r="3996" spans="1:7" ht="15">
      <c r="A3996" s="28"/>
      <c r="G3996" s="29"/>
    </row>
    <row r="3997" spans="1:7" ht="15">
      <c r="A3997" s="28"/>
      <c r="G3997" s="29"/>
    </row>
    <row r="3998" spans="1:7" ht="15">
      <c r="A3998" s="28"/>
      <c r="G3998" s="29"/>
    </row>
    <row r="3999" spans="1:7" ht="15">
      <c r="A3999" s="28"/>
      <c r="G3999" s="29"/>
    </row>
    <row r="4000" spans="1:7" ht="15">
      <c r="A4000" s="28"/>
      <c r="G4000" s="29"/>
    </row>
    <row r="4001" spans="1:7" ht="15">
      <c r="A4001" s="28"/>
      <c r="G4001" s="29"/>
    </row>
    <row r="4002" spans="1:7" ht="15">
      <c r="A4002" s="28"/>
      <c r="G4002" s="29"/>
    </row>
    <row r="4003" spans="1:7" ht="15">
      <c r="A4003" s="28"/>
      <c r="G4003" s="29"/>
    </row>
    <row r="4004" spans="1:7" ht="15">
      <c r="A4004" s="28"/>
      <c r="G4004" s="29"/>
    </row>
    <row r="4005" spans="1:7" ht="15">
      <c r="A4005" s="28"/>
      <c r="G4005" s="29"/>
    </row>
    <row r="4006" spans="1:7" ht="15">
      <c r="A4006" s="28"/>
      <c r="G4006" s="29"/>
    </row>
    <row r="4007" spans="1:7" ht="15">
      <c r="A4007" s="28"/>
      <c r="G4007" s="29"/>
    </row>
    <row r="4008" spans="1:7" ht="15">
      <c r="A4008" s="28"/>
      <c r="G4008" s="29"/>
    </row>
    <row r="4009" spans="1:7" ht="15">
      <c r="A4009" s="28"/>
      <c r="G4009" s="29"/>
    </row>
    <row r="4010" spans="1:7" ht="15">
      <c r="A4010" s="28"/>
      <c r="G4010" s="29"/>
    </row>
    <row r="4011" spans="1:7" ht="15">
      <c r="A4011" s="28"/>
      <c r="G4011" s="29"/>
    </row>
    <row r="4012" spans="1:7" ht="15">
      <c r="A4012" s="28"/>
      <c r="G4012" s="29"/>
    </row>
    <row r="4013" spans="1:7" ht="15">
      <c r="A4013" s="28"/>
      <c r="G4013" s="29"/>
    </row>
    <row r="4014" spans="1:7" ht="15">
      <c r="A4014" s="28"/>
      <c r="G4014" s="29"/>
    </row>
    <row r="4015" spans="1:7" ht="15">
      <c r="A4015" s="28"/>
      <c r="G4015" s="29"/>
    </row>
    <row r="4016" spans="1:7" ht="15">
      <c r="A4016" s="28"/>
      <c r="G4016" s="29"/>
    </row>
    <row r="4017" spans="1:7" ht="15">
      <c r="A4017" s="28"/>
      <c r="G4017" s="29"/>
    </row>
    <row r="4018" spans="1:7" ht="15">
      <c r="A4018" s="28"/>
      <c r="G4018" s="29"/>
    </row>
    <row r="4019" spans="1:7" ht="15">
      <c r="A4019" s="28"/>
      <c r="G4019" s="29"/>
    </row>
    <row r="4020" spans="1:7" ht="15">
      <c r="A4020" s="28"/>
      <c r="G4020" s="29"/>
    </row>
    <row r="4021" spans="1:7" ht="15">
      <c r="A4021" s="28"/>
      <c r="G4021" s="29"/>
    </row>
    <row r="4022" spans="1:7" ht="15">
      <c r="A4022" s="28"/>
      <c r="G4022" s="29"/>
    </row>
    <row r="4023" spans="1:7" ht="15">
      <c r="A4023" s="28"/>
      <c r="G4023" s="29"/>
    </row>
    <row r="4024" spans="1:7" ht="15">
      <c r="A4024" s="28"/>
      <c r="G4024" s="29"/>
    </row>
    <row r="4025" spans="1:7" ht="15">
      <c r="A4025" s="28"/>
      <c r="G4025" s="29"/>
    </row>
    <row r="4026" spans="1:7" ht="15">
      <c r="A4026" s="28"/>
      <c r="G4026" s="29"/>
    </row>
    <row r="4027" spans="1:7" ht="15">
      <c r="A4027" s="28"/>
      <c r="G4027" s="29"/>
    </row>
    <row r="4028" spans="1:7" ht="15">
      <c r="A4028" s="28"/>
      <c r="G4028" s="29"/>
    </row>
    <row r="4029" spans="1:7" ht="15">
      <c r="A4029" s="28"/>
      <c r="G4029" s="29"/>
    </row>
    <row r="4030" spans="1:7" ht="15">
      <c r="A4030" s="28"/>
      <c r="G4030" s="29"/>
    </row>
    <row r="4031" spans="1:7" ht="15">
      <c r="A4031" s="28"/>
      <c r="G4031" s="29"/>
    </row>
    <row r="4032" spans="1:7" ht="15">
      <c r="A4032" s="28"/>
      <c r="G4032" s="29"/>
    </row>
    <row r="4033" spans="1:7" ht="15">
      <c r="A4033" s="28"/>
      <c r="G4033" s="29"/>
    </row>
    <row r="4034" spans="1:7" ht="15">
      <c r="A4034" s="28"/>
      <c r="G4034" s="29"/>
    </row>
    <row r="4035" spans="1:7" ht="15">
      <c r="A4035" s="28"/>
      <c r="G4035" s="29"/>
    </row>
    <row r="4036" spans="1:7" ht="15">
      <c r="A4036" s="28"/>
      <c r="G4036" s="29"/>
    </row>
    <row r="4037" spans="1:7" ht="15">
      <c r="A4037" s="28"/>
      <c r="G4037" s="29"/>
    </row>
    <row r="4038" spans="1:7" ht="15">
      <c r="A4038" s="28"/>
      <c r="G4038" s="29"/>
    </row>
    <row r="4039" spans="1:7" ht="15">
      <c r="A4039" s="28"/>
      <c r="G4039" s="29"/>
    </row>
    <row r="4040" spans="1:7" ht="15">
      <c r="A4040" s="28"/>
      <c r="G4040" s="29"/>
    </row>
    <row r="4041" spans="1:7" ht="15">
      <c r="A4041" s="28"/>
      <c r="G4041" s="29"/>
    </row>
    <row r="4042" spans="1:7" ht="15">
      <c r="A4042" s="28"/>
      <c r="G4042" s="29"/>
    </row>
    <row r="4043" spans="1:7" ht="15">
      <c r="A4043" s="28"/>
      <c r="G4043" s="29"/>
    </row>
    <row r="4044" spans="1:7" ht="15">
      <c r="A4044" s="28"/>
      <c r="G4044" s="29"/>
    </row>
    <row r="4045" spans="1:7" ht="15">
      <c r="A4045" s="28"/>
      <c r="G4045" s="29"/>
    </row>
    <row r="4046" spans="1:7" ht="15">
      <c r="A4046" s="28"/>
      <c r="G4046" s="29"/>
    </row>
    <row r="4047" spans="1:7" ht="15">
      <c r="A4047" s="28"/>
      <c r="G4047" s="29"/>
    </row>
    <row r="4048" spans="1:7" ht="15">
      <c r="A4048" s="28"/>
      <c r="G4048" s="29"/>
    </row>
    <row r="4049" spans="1:7" ht="15">
      <c r="A4049" s="28"/>
      <c r="G4049" s="29"/>
    </row>
    <row r="4050" spans="1:7" ht="15">
      <c r="A4050" s="28"/>
      <c r="G4050" s="29"/>
    </row>
    <row r="4051" spans="1:7" ht="15">
      <c r="A4051" s="28"/>
      <c r="G4051" s="29"/>
    </row>
    <row r="4052" spans="1:7" ht="15">
      <c r="A4052" s="28"/>
      <c r="G4052" s="29"/>
    </row>
    <row r="4053" spans="1:7" ht="15">
      <c r="A4053" s="28"/>
      <c r="G4053" s="29"/>
    </row>
    <row r="4054" spans="1:7" ht="15">
      <c r="A4054" s="28"/>
      <c r="G4054" s="29"/>
    </row>
    <row r="4055" spans="1:7" ht="15">
      <c r="A4055" s="28"/>
      <c r="G4055" s="29"/>
    </row>
    <row r="4056" spans="1:7" ht="15">
      <c r="A4056" s="28"/>
      <c r="G4056" s="29"/>
    </row>
    <row r="4057" spans="1:7" ht="15">
      <c r="A4057" s="28"/>
      <c r="G4057" s="29"/>
    </row>
    <row r="4058" spans="1:7" ht="15">
      <c r="A4058" s="28"/>
      <c r="G4058" s="29"/>
    </row>
    <row r="4059" spans="1:7" ht="15">
      <c r="A4059" s="28"/>
      <c r="G4059" s="29"/>
    </row>
    <row r="4060" spans="1:7" ht="15">
      <c r="A4060" s="28"/>
      <c r="G4060" s="29"/>
    </row>
    <row r="4061" spans="1:7" ht="15">
      <c r="A4061" s="28"/>
      <c r="G4061" s="29"/>
    </row>
    <row r="4062" spans="1:7" ht="15">
      <c r="A4062" s="28"/>
      <c r="G4062" s="29"/>
    </row>
    <row r="4063" spans="1:7" ht="15">
      <c r="A4063" s="28"/>
      <c r="G4063" s="29"/>
    </row>
    <row r="4064" spans="1:7" ht="15">
      <c r="A4064" s="28"/>
      <c r="G4064" s="29"/>
    </row>
    <row r="4065" spans="1:7" ht="15">
      <c r="A4065" s="28"/>
      <c r="G4065" s="29"/>
    </row>
    <row r="4066" spans="1:7" ht="15">
      <c r="A4066" s="28"/>
      <c r="G4066" s="29"/>
    </row>
    <row r="4067" spans="1:7" ht="15">
      <c r="A4067" s="28"/>
      <c r="G4067" s="29"/>
    </row>
    <row r="4068" spans="1:7" ht="15">
      <c r="A4068" s="28"/>
      <c r="G4068" s="29"/>
    </row>
    <row r="4069" spans="1:7" ht="15">
      <c r="A4069" s="28"/>
      <c r="G4069" s="29"/>
    </row>
    <row r="4070" spans="1:7" ht="15">
      <c r="A4070" s="28"/>
      <c r="G4070" s="29"/>
    </row>
    <row r="4071" spans="1:7" ht="15">
      <c r="A4071" s="28"/>
      <c r="G4071" s="29"/>
    </row>
    <row r="4072" spans="1:7" ht="15">
      <c r="A4072" s="28"/>
      <c r="G4072" s="29"/>
    </row>
    <row r="4073" spans="1:7" ht="15">
      <c r="A4073" s="28"/>
      <c r="G4073" s="29"/>
    </row>
    <row r="4074" spans="1:7" ht="15">
      <c r="A4074" s="28"/>
      <c r="G4074" s="29"/>
    </row>
    <row r="4075" spans="1:7" ht="15">
      <c r="A4075" s="28"/>
      <c r="G4075" s="29"/>
    </row>
    <row r="4076" spans="1:7" ht="15">
      <c r="A4076" s="28"/>
      <c r="G4076" s="29"/>
    </row>
    <row r="4077" spans="1:7" ht="15">
      <c r="A4077" s="28"/>
      <c r="G4077" s="29"/>
    </row>
    <row r="4078" spans="1:7" ht="15">
      <c r="A4078" s="28"/>
      <c r="G4078" s="29"/>
    </row>
    <row r="4079" spans="1:7" ht="15">
      <c r="A4079" s="28"/>
      <c r="G4079" s="29"/>
    </row>
    <row r="4080" spans="1:7" ht="15">
      <c r="A4080" s="28"/>
      <c r="G4080" s="29"/>
    </row>
    <row r="4081" spans="1:7" ht="15">
      <c r="A4081" s="28"/>
      <c r="G4081" s="29"/>
    </row>
    <row r="4082" spans="1:7" ht="15">
      <c r="A4082" s="28"/>
      <c r="G4082" s="29"/>
    </row>
    <row r="4083" spans="1:7" ht="15">
      <c r="A4083" s="28"/>
      <c r="G4083" s="29"/>
    </row>
    <row r="4084" spans="1:7" ht="15">
      <c r="A4084" s="28"/>
      <c r="G4084" s="29"/>
    </row>
    <row r="4085" spans="1:7" ht="15">
      <c r="A4085" s="28"/>
      <c r="G4085" s="29"/>
    </row>
    <row r="4086" spans="1:7" ht="15">
      <c r="A4086" s="28"/>
      <c r="G4086" s="29"/>
    </row>
    <row r="4087" spans="1:7" ht="15">
      <c r="A4087" s="28"/>
      <c r="G4087" s="29"/>
    </row>
    <row r="4088" spans="1:7" ht="15">
      <c r="A4088" s="28"/>
      <c r="G4088" s="29"/>
    </row>
    <row r="4089" spans="1:7" ht="15">
      <c r="A4089" s="28"/>
      <c r="G4089" s="29"/>
    </row>
    <row r="4090" spans="1:7" ht="15">
      <c r="A4090" s="28"/>
      <c r="G4090" s="29"/>
    </row>
    <row r="4091" spans="1:7" ht="15">
      <c r="A4091" s="28"/>
      <c r="G4091" s="29"/>
    </row>
    <row r="4092" spans="1:7" ht="15">
      <c r="A4092" s="28"/>
      <c r="G4092" s="29"/>
    </row>
    <row r="4093" spans="1:7" ht="15">
      <c r="A4093" s="28"/>
      <c r="G4093" s="29"/>
    </row>
    <row r="4094" spans="1:7" ht="15">
      <c r="A4094" s="28"/>
      <c r="G4094" s="29"/>
    </row>
    <row r="4095" spans="1:7" ht="15">
      <c r="A4095" s="28"/>
      <c r="G4095" s="29"/>
    </row>
    <row r="4096" spans="1:7" ht="15">
      <c r="A4096" s="28"/>
      <c r="G4096" s="29"/>
    </row>
    <row r="4097" spans="1:7" ht="15">
      <c r="A4097" s="28"/>
      <c r="G4097" s="29"/>
    </row>
    <row r="4098" spans="1:7" ht="15">
      <c r="A4098" s="28"/>
      <c r="G4098" s="29"/>
    </row>
    <row r="4099" spans="1:7" ht="15">
      <c r="A4099" s="28"/>
      <c r="G4099" s="29"/>
    </row>
    <row r="4100" spans="1:7" ht="15">
      <c r="A4100" s="28"/>
      <c r="G4100" s="29"/>
    </row>
    <row r="4101" spans="1:7" ht="15">
      <c r="A4101" s="28"/>
      <c r="G4101" s="29"/>
    </row>
    <row r="4102" spans="1:7" ht="15">
      <c r="A4102" s="28"/>
      <c r="G4102" s="29"/>
    </row>
    <row r="4103" spans="1:7" ht="15">
      <c r="A4103" s="28"/>
      <c r="G4103" s="29"/>
    </row>
    <row r="4104" spans="1:7" ht="15">
      <c r="A4104" s="28"/>
      <c r="G4104" s="29"/>
    </row>
    <row r="4105" spans="1:7" ht="15">
      <c r="A4105" s="28"/>
      <c r="G4105" s="29"/>
    </row>
    <row r="4106" spans="1:7" ht="15">
      <c r="A4106" s="28"/>
      <c r="G4106" s="29"/>
    </row>
    <row r="4107" spans="1:7" ht="15">
      <c r="A4107" s="28"/>
      <c r="G4107" s="29"/>
    </row>
    <row r="4108" spans="1:7" ht="15">
      <c r="A4108" s="28"/>
      <c r="G4108" s="29"/>
    </row>
    <row r="4109" spans="1:7" ht="15">
      <c r="A4109" s="28"/>
      <c r="G4109" s="29"/>
    </row>
    <row r="4110" spans="1:7" ht="15">
      <c r="A4110" s="28"/>
      <c r="G4110" s="29"/>
    </row>
    <row r="4111" spans="1:7" ht="15">
      <c r="A4111" s="28"/>
      <c r="G4111" s="29"/>
    </row>
    <row r="4112" spans="1:7" ht="15">
      <c r="A4112" s="28"/>
      <c r="G4112" s="29"/>
    </row>
    <row r="4113" spans="1:7" ht="15">
      <c r="A4113" s="28"/>
      <c r="G4113" s="29"/>
    </row>
    <row r="4114" spans="1:7" ht="15">
      <c r="A4114" s="28"/>
      <c r="G4114" s="29"/>
    </row>
    <row r="4115" spans="1:7" ht="15">
      <c r="A4115" s="28"/>
      <c r="G4115" s="29"/>
    </row>
    <row r="4116" spans="1:7" ht="15">
      <c r="A4116" s="28"/>
      <c r="G4116" s="29"/>
    </row>
    <row r="4117" spans="1:7" ht="15">
      <c r="A4117" s="28"/>
      <c r="G4117" s="29"/>
    </row>
    <row r="4118" spans="1:7" ht="15">
      <c r="A4118" s="28"/>
      <c r="G4118" s="29"/>
    </row>
    <row r="4119" spans="1:7" ht="15">
      <c r="A4119" s="28"/>
      <c r="G4119" s="29"/>
    </row>
    <row r="4120" spans="1:7" ht="15">
      <c r="A4120" s="28"/>
      <c r="G4120" s="29"/>
    </row>
    <row r="4121" spans="1:7" ht="15">
      <c r="A4121" s="28"/>
      <c r="G4121" s="29"/>
    </row>
    <row r="4122" spans="1:7" ht="15">
      <c r="A4122" s="28"/>
      <c r="G4122" s="29"/>
    </row>
    <row r="4123" spans="1:7" ht="15">
      <c r="A4123" s="28"/>
      <c r="G4123" s="29"/>
    </row>
    <row r="4124" spans="1:7" ht="15">
      <c r="A4124" s="28"/>
      <c r="G4124" s="29"/>
    </row>
    <row r="4125" spans="1:7" ht="15">
      <c r="A4125" s="28"/>
      <c r="G4125" s="29"/>
    </row>
    <row r="4126" spans="1:7" ht="15">
      <c r="A4126" s="28"/>
      <c r="G4126" s="29"/>
    </row>
    <row r="4127" spans="1:7" ht="15">
      <c r="A4127" s="28"/>
      <c r="G4127" s="29"/>
    </row>
    <row r="4128" spans="1:7" ht="15">
      <c r="A4128" s="28"/>
      <c r="G4128" s="29"/>
    </row>
    <row r="4129" spans="1:7" ht="15">
      <c r="A4129" s="28"/>
      <c r="G4129" s="29"/>
    </row>
    <row r="4130" spans="1:7" ht="15">
      <c r="A4130" s="28"/>
      <c r="G4130" s="29"/>
    </row>
    <row r="4131" spans="1:7" ht="15">
      <c r="A4131" s="28"/>
      <c r="G4131" s="29"/>
    </row>
    <row r="4132" spans="1:7" ht="15">
      <c r="A4132" s="28"/>
      <c r="G4132" s="29"/>
    </row>
    <row r="4133" spans="1:7" ht="15">
      <c r="A4133" s="28"/>
      <c r="G4133" s="29"/>
    </row>
    <row r="4134" spans="1:7" ht="15">
      <c r="A4134" s="28"/>
      <c r="G4134" s="29"/>
    </row>
    <row r="4135" spans="1:7" ht="15">
      <c r="A4135" s="28"/>
      <c r="G4135" s="29"/>
    </row>
    <row r="4136" spans="1:7" ht="15">
      <c r="A4136" s="28"/>
      <c r="G4136" s="29"/>
    </row>
    <row r="4137" spans="1:7" ht="15">
      <c r="A4137" s="28"/>
      <c r="G4137" s="29"/>
    </row>
    <row r="4138" spans="1:7" ht="15">
      <c r="A4138" s="28"/>
      <c r="G4138" s="29"/>
    </row>
    <row r="4139" spans="1:7" ht="15">
      <c r="A4139" s="28"/>
      <c r="G4139" s="29"/>
    </row>
    <row r="4140" spans="1:7" ht="15">
      <c r="A4140" s="28"/>
      <c r="G4140" s="29"/>
    </row>
    <row r="4141" spans="1:7" ht="15">
      <c r="A4141" s="28"/>
      <c r="G4141" s="29"/>
    </row>
    <row r="4142" spans="1:7" ht="15">
      <c r="A4142" s="28"/>
      <c r="G4142" s="29"/>
    </row>
    <row r="4143" spans="1:7" ht="15">
      <c r="A4143" s="28"/>
      <c r="G4143" s="29"/>
    </row>
    <row r="4144" spans="1:7" ht="15">
      <c r="A4144" s="28"/>
      <c r="G4144" s="29"/>
    </row>
    <row r="4145" spans="1:7" ht="15">
      <c r="A4145" s="28"/>
      <c r="G4145" s="29"/>
    </row>
    <row r="4146" spans="1:7" ht="15">
      <c r="A4146" s="28"/>
      <c r="G4146" s="29"/>
    </row>
    <row r="4147" spans="1:7" ht="15">
      <c r="A4147" s="28"/>
      <c r="G4147" s="29"/>
    </row>
    <row r="4148" spans="1:7" ht="15">
      <c r="A4148" s="28"/>
      <c r="G4148" s="29"/>
    </row>
    <row r="4149" spans="1:7" ht="15">
      <c r="A4149" s="28"/>
      <c r="G4149" s="29"/>
    </row>
    <row r="4150" spans="1:7" ht="15">
      <c r="A4150" s="28"/>
      <c r="G4150" s="29"/>
    </row>
    <row r="4151" spans="1:7" ht="15">
      <c r="A4151" s="28"/>
      <c r="G4151" s="29"/>
    </row>
    <row r="4152" spans="1:7" ht="15">
      <c r="A4152" s="28"/>
      <c r="G4152" s="29"/>
    </row>
    <row r="4153" spans="1:7" ht="15">
      <c r="A4153" s="28"/>
      <c r="G4153" s="29"/>
    </row>
    <row r="4154" spans="1:7" ht="15">
      <c r="A4154" s="28"/>
      <c r="G4154" s="29"/>
    </row>
    <row r="4155" spans="1:7" ht="15">
      <c r="A4155" s="28"/>
      <c r="G4155" s="29"/>
    </row>
    <row r="4156" spans="1:7" ht="15">
      <c r="A4156" s="28"/>
      <c r="G4156" s="29"/>
    </row>
    <row r="4157" spans="1:7" ht="15">
      <c r="A4157" s="28"/>
      <c r="G4157" s="29"/>
    </row>
    <row r="4158" spans="1:7" ht="15">
      <c r="A4158" s="28"/>
      <c r="G4158" s="29"/>
    </row>
    <row r="4159" spans="1:7" ht="15">
      <c r="A4159" s="28"/>
      <c r="G4159" s="29"/>
    </row>
    <row r="4160" spans="1:7" ht="15">
      <c r="A4160" s="28"/>
      <c r="G4160" s="29"/>
    </row>
    <row r="4161" spans="1:7" ht="15">
      <c r="A4161" s="28"/>
      <c r="G4161" s="29"/>
    </row>
    <row r="4162" spans="1:7" ht="15">
      <c r="A4162" s="28"/>
      <c r="G4162" s="29"/>
    </row>
    <row r="4163" spans="1:7" ht="15">
      <c r="A4163" s="28"/>
      <c r="G4163" s="29"/>
    </row>
    <row r="4164" spans="1:7" ht="15">
      <c r="A4164" s="28"/>
      <c r="G4164" s="29"/>
    </row>
    <row r="4165" spans="1:7" ht="15">
      <c r="A4165" s="28"/>
      <c r="G4165" s="29"/>
    </row>
    <row r="4166" spans="1:7" ht="15">
      <c r="A4166" s="28"/>
      <c r="G4166" s="29"/>
    </row>
    <row r="4167" spans="1:7" ht="15">
      <c r="A4167" s="28"/>
      <c r="G4167" s="29"/>
    </row>
    <row r="4168" spans="1:7" ht="15">
      <c r="A4168" s="28"/>
      <c r="G4168" s="29"/>
    </row>
    <row r="4169" spans="1:7" ht="15">
      <c r="A4169" s="28"/>
      <c r="G4169" s="29"/>
    </row>
    <row r="4170" spans="1:7" ht="15">
      <c r="A4170" s="28"/>
      <c r="G4170" s="29"/>
    </row>
    <row r="4171" spans="1:7" ht="15">
      <c r="A4171" s="28"/>
      <c r="G4171" s="29"/>
    </row>
    <row r="4172" spans="1:7" ht="15">
      <c r="A4172" s="28"/>
      <c r="G4172" s="29"/>
    </row>
    <row r="4173" spans="1:7" ht="15">
      <c r="A4173" s="28"/>
      <c r="G4173" s="29"/>
    </row>
    <row r="4174" spans="1:7" ht="15">
      <c r="A4174" s="28"/>
      <c r="G4174" s="29"/>
    </row>
    <row r="4175" spans="1:7" ht="15">
      <c r="A4175" s="28"/>
      <c r="G4175" s="29"/>
    </row>
    <row r="4176" spans="1:7" ht="15">
      <c r="A4176" s="28"/>
      <c r="G4176" s="29"/>
    </row>
    <row r="4177" spans="1:7" ht="15">
      <c r="A4177" s="28"/>
      <c r="G4177" s="29"/>
    </row>
    <row r="4178" spans="1:7" ht="15">
      <c r="A4178" s="28"/>
      <c r="G4178" s="29"/>
    </row>
    <row r="4179" spans="1:7" ht="15">
      <c r="A4179" s="28"/>
      <c r="G4179" s="29"/>
    </row>
    <row r="4180" spans="1:7" ht="15">
      <c r="A4180" s="28"/>
      <c r="G4180" s="29"/>
    </row>
    <row r="4181" spans="1:7" ht="15">
      <c r="A4181" s="28"/>
      <c r="G4181" s="29"/>
    </row>
    <row r="4182" spans="1:7" ht="15">
      <c r="A4182" s="28"/>
      <c r="G4182" s="29"/>
    </row>
    <row r="4183" spans="1:7" ht="15">
      <c r="A4183" s="28"/>
      <c r="G4183" s="29"/>
    </row>
    <row r="4184" spans="1:7" ht="15">
      <c r="A4184" s="28"/>
      <c r="G4184" s="29"/>
    </row>
    <row r="4185" spans="1:7" ht="15">
      <c r="A4185" s="28"/>
      <c r="G4185" s="29"/>
    </row>
    <row r="4186" spans="1:7" ht="15">
      <c r="A4186" s="28"/>
      <c r="G4186" s="29"/>
    </row>
    <row r="4187" spans="1:7" ht="15">
      <c r="A4187" s="28"/>
      <c r="G4187" s="29"/>
    </row>
    <row r="4188" spans="1:7" ht="15">
      <c r="A4188" s="28"/>
      <c r="G4188" s="29"/>
    </row>
    <row r="4189" spans="1:7" ht="15">
      <c r="A4189" s="28"/>
      <c r="G4189" s="29"/>
    </row>
    <row r="4190" spans="1:7" ht="15">
      <c r="A4190" s="28"/>
      <c r="G4190" s="29"/>
    </row>
    <row r="4191" spans="1:7" ht="15">
      <c r="A4191" s="28"/>
      <c r="G4191" s="29"/>
    </row>
    <row r="4192" spans="1:7" ht="15">
      <c r="A4192" s="28"/>
      <c r="G4192" s="29"/>
    </row>
    <row r="4193" spans="1:7" ht="15">
      <c r="A4193" s="28"/>
      <c r="G4193" s="29"/>
    </row>
    <row r="4194" spans="1:7" ht="15">
      <c r="A4194" s="28"/>
      <c r="G4194" s="29"/>
    </row>
    <row r="4195" spans="1:7" ht="15">
      <c r="A4195" s="28"/>
      <c r="G4195" s="29"/>
    </row>
    <row r="4196" spans="1:7" ht="15">
      <c r="A4196" s="28"/>
      <c r="G4196" s="29"/>
    </row>
    <row r="4197" spans="1:7" ht="15">
      <c r="A4197" s="28"/>
      <c r="G4197" s="29"/>
    </row>
    <row r="4198" spans="1:7" ht="15">
      <c r="A4198" s="28"/>
      <c r="G4198" s="29"/>
    </row>
    <row r="4199" spans="1:7" ht="15">
      <c r="A4199" s="28"/>
      <c r="G4199" s="29"/>
    </row>
    <row r="4200" spans="1:7" ht="15">
      <c r="A4200" s="28"/>
      <c r="G4200" s="29"/>
    </row>
    <row r="4201" spans="1:7" ht="15">
      <c r="A4201" s="28"/>
      <c r="G4201" s="29"/>
    </row>
    <row r="4202" spans="1:7" ht="15">
      <c r="A4202" s="28"/>
      <c r="G4202" s="29"/>
    </row>
    <row r="4203" spans="1:7" ht="15">
      <c r="A4203" s="28"/>
      <c r="G4203" s="29"/>
    </row>
    <row r="4204" spans="1:7" ht="15">
      <c r="A4204" s="28"/>
      <c r="G4204" s="29"/>
    </row>
    <row r="4205" spans="1:7" ht="15">
      <c r="A4205" s="28"/>
      <c r="G4205" s="29"/>
    </row>
    <row r="4206" spans="1:7" ht="15">
      <c r="A4206" s="28"/>
      <c r="G4206" s="29"/>
    </row>
    <row r="4207" spans="1:7" ht="15">
      <c r="A4207" s="28"/>
      <c r="G4207" s="29"/>
    </row>
    <row r="4208" spans="1:7" ht="15">
      <c r="A4208" s="28"/>
      <c r="G4208" s="29"/>
    </row>
    <row r="4209" spans="1:7" ht="15">
      <c r="A4209" s="28"/>
      <c r="G4209" s="29"/>
    </row>
    <row r="4210" spans="1:7" ht="15">
      <c r="A4210" s="28"/>
      <c r="G4210" s="29"/>
    </row>
    <row r="4211" spans="1:7" ht="15">
      <c r="A4211" s="28"/>
      <c r="G4211" s="29"/>
    </row>
    <row r="4212" spans="1:7" ht="15">
      <c r="A4212" s="28"/>
      <c r="G4212" s="29"/>
    </row>
    <row r="4213" spans="1:7" ht="15">
      <c r="A4213" s="28"/>
      <c r="G4213" s="29"/>
    </row>
    <row r="4214" spans="1:7" ht="15">
      <c r="A4214" s="28"/>
      <c r="G4214" s="29"/>
    </row>
    <row r="4215" spans="1:7" ht="15">
      <c r="A4215" s="28"/>
      <c r="G4215" s="29"/>
    </row>
    <row r="4216" spans="1:7" ht="15">
      <c r="A4216" s="28"/>
      <c r="G4216" s="29"/>
    </row>
    <row r="4217" spans="1:7" ht="15">
      <c r="A4217" s="28"/>
      <c r="G4217" s="29"/>
    </row>
    <row r="4218" spans="1:7" ht="15">
      <c r="A4218" s="28"/>
      <c r="G4218" s="29"/>
    </row>
    <row r="4219" spans="1:7" ht="15">
      <c r="A4219" s="28"/>
      <c r="G4219" s="29"/>
    </row>
    <row r="4220" spans="1:7" ht="15">
      <c r="A4220" s="28"/>
      <c r="G4220" s="29"/>
    </row>
    <row r="4221" spans="1:7" ht="15">
      <c r="A4221" s="28"/>
      <c r="G4221" s="29"/>
    </row>
    <row r="4222" spans="1:7" ht="15">
      <c r="A4222" s="28"/>
      <c r="G4222" s="29"/>
    </row>
    <row r="4223" spans="1:7" ht="15">
      <c r="A4223" s="28"/>
      <c r="G4223" s="29"/>
    </row>
    <row r="4224" spans="1:7" ht="15">
      <c r="A4224" s="28"/>
      <c r="G4224" s="29"/>
    </row>
    <row r="4225" spans="1:7" ht="15">
      <c r="A4225" s="28"/>
      <c r="G4225" s="29"/>
    </row>
    <row r="4226" spans="1:7" ht="15">
      <c r="A4226" s="28"/>
      <c r="G4226" s="29"/>
    </row>
    <row r="4227" spans="1:7" ht="15">
      <c r="A4227" s="28"/>
      <c r="G4227" s="29"/>
    </row>
    <row r="4228" spans="1:7" ht="15">
      <c r="A4228" s="28"/>
      <c r="G4228" s="29"/>
    </row>
    <row r="4229" spans="1:7" ht="15">
      <c r="A4229" s="28"/>
      <c r="G4229" s="29"/>
    </row>
    <row r="4230" spans="1:7" ht="15">
      <c r="A4230" s="28"/>
      <c r="G4230" s="29"/>
    </row>
    <row r="4231" spans="1:7" ht="15">
      <c r="A4231" s="28"/>
      <c r="G4231" s="29"/>
    </row>
    <row r="4232" spans="1:7" ht="15">
      <c r="A4232" s="28"/>
      <c r="G4232" s="29"/>
    </row>
    <row r="4233" spans="1:7" ht="15">
      <c r="A4233" s="28"/>
      <c r="G4233" s="29"/>
    </row>
    <row r="4234" spans="1:7" ht="15">
      <c r="A4234" s="28"/>
      <c r="G4234" s="29"/>
    </row>
    <row r="4235" spans="1:7" ht="15">
      <c r="A4235" s="28"/>
      <c r="G4235" s="29"/>
    </row>
    <row r="4236" spans="1:7" ht="15">
      <c r="A4236" s="28"/>
      <c r="G4236" s="29"/>
    </row>
    <row r="4237" spans="1:7" ht="15">
      <c r="A4237" s="28"/>
      <c r="G4237" s="29"/>
    </row>
    <row r="4238" spans="1:7" ht="15">
      <c r="A4238" s="28"/>
      <c r="G4238" s="29"/>
    </row>
    <row r="4239" spans="1:7" ht="15">
      <c r="A4239" s="28"/>
      <c r="G4239" s="29"/>
    </row>
    <row r="4240" spans="1:7" ht="15">
      <c r="A4240" s="28"/>
      <c r="G4240" s="29"/>
    </row>
    <row r="4241" spans="1:7" ht="15">
      <c r="A4241" s="28"/>
      <c r="G4241" s="29"/>
    </row>
    <row r="4242" spans="1:7" ht="15">
      <c r="A4242" s="28"/>
      <c r="G4242" s="29"/>
    </row>
    <row r="4243" spans="1:7" ht="15">
      <c r="A4243" s="28"/>
      <c r="G4243" s="29"/>
    </row>
    <row r="4244" spans="1:7" ht="15">
      <c r="A4244" s="28"/>
      <c r="G4244" s="29"/>
    </row>
    <row r="4245" spans="1:7" ht="15">
      <c r="A4245" s="28"/>
      <c r="G4245" s="29"/>
    </row>
    <row r="4246" spans="1:7" ht="15">
      <c r="A4246" s="28"/>
      <c r="G4246" s="29"/>
    </row>
    <row r="4247" spans="1:7" ht="15">
      <c r="A4247" s="28"/>
      <c r="G4247" s="29"/>
    </row>
    <row r="4248" spans="1:7" ht="15">
      <c r="A4248" s="28"/>
      <c r="G4248" s="29"/>
    </row>
    <row r="4249" spans="1:7" ht="15">
      <c r="A4249" s="28"/>
      <c r="G4249" s="29"/>
    </row>
    <row r="4250" spans="1:7" ht="15">
      <c r="A4250" s="28"/>
      <c r="G4250" s="29"/>
    </row>
    <row r="4251" spans="1:7" ht="15">
      <c r="A4251" s="28"/>
      <c r="G4251" s="29"/>
    </row>
    <row r="4252" spans="1:7" ht="15">
      <c r="A4252" s="28"/>
      <c r="G4252" s="29"/>
    </row>
    <row r="4253" spans="1:7" ht="15">
      <c r="A4253" s="28"/>
      <c r="G4253" s="29"/>
    </row>
    <row r="4254" spans="1:7" ht="15">
      <c r="A4254" s="28"/>
      <c r="G4254" s="29"/>
    </row>
    <row r="4255" spans="1:7" ht="15">
      <c r="A4255" s="28"/>
      <c r="G4255" s="29"/>
    </row>
    <row r="4256" spans="1:7" ht="15">
      <c r="A4256" s="28"/>
      <c r="G4256" s="29"/>
    </row>
    <row r="4257" spans="1:7" ht="15">
      <c r="A4257" s="28"/>
      <c r="G4257" s="29"/>
    </row>
    <row r="4258" spans="1:7" ht="15">
      <c r="A4258" s="28"/>
      <c r="G4258" s="29"/>
    </row>
    <row r="4259" spans="1:7" ht="15">
      <c r="A4259" s="28"/>
      <c r="G4259" s="29"/>
    </row>
    <row r="4260" spans="1:7" ht="15">
      <c r="A4260" s="28"/>
      <c r="G4260" s="29"/>
    </row>
    <row r="4261" spans="1:7" ht="15">
      <c r="A4261" s="28"/>
      <c r="G4261" s="29"/>
    </row>
    <row r="4262" spans="1:7" ht="15">
      <c r="A4262" s="28"/>
      <c r="G4262" s="29"/>
    </row>
    <row r="4263" spans="1:7" ht="15">
      <c r="A4263" s="28"/>
      <c r="G4263" s="29"/>
    </row>
    <row r="4264" spans="1:7" ht="15">
      <c r="A4264" s="28"/>
      <c r="G4264" s="29"/>
    </row>
    <row r="4265" spans="1:7" ht="15">
      <c r="A4265" s="28"/>
      <c r="G4265" s="29"/>
    </row>
    <row r="4266" spans="1:7" ht="15">
      <c r="A4266" s="28"/>
      <c r="G4266" s="29"/>
    </row>
    <row r="4267" spans="1:7" ht="15">
      <c r="A4267" s="28"/>
      <c r="G4267" s="29"/>
    </row>
    <row r="4268" spans="1:7" ht="15">
      <c r="A4268" s="28"/>
      <c r="G4268" s="29"/>
    </row>
    <row r="4269" spans="1:7" ht="15">
      <c r="A4269" s="28"/>
      <c r="G4269" s="29"/>
    </row>
    <row r="4270" spans="1:7" ht="15">
      <c r="A4270" s="28"/>
      <c r="G4270" s="29"/>
    </row>
    <row r="4271" spans="1:7" ht="15">
      <c r="A4271" s="28"/>
      <c r="G4271" s="29"/>
    </row>
    <row r="4272" spans="1:7" ht="15">
      <c r="A4272" s="28"/>
      <c r="G4272" s="29"/>
    </row>
    <row r="4273" spans="1:7" ht="15">
      <c r="A4273" s="28"/>
      <c r="G4273" s="29"/>
    </row>
    <row r="4274" spans="1:7" ht="15">
      <c r="A4274" s="28"/>
      <c r="G4274" s="29"/>
    </row>
    <row r="4275" spans="1:7" ht="15">
      <c r="A4275" s="28"/>
      <c r="G4275" s="29"/>
    </row>
    <row r="4276" spans="1:7" ht="15">
      <c r="A4276" s="28"/>
      <c r="G4276" s="29"/>
    </row>
    <row r="4277" spans="1:7" ht="15">
      <c r="A4277" s="28"/>
      <c r="G4277" s="29"/>
    </row>
    <row r="4278" spans="1:7" ht="15">
      <c r="A4278" s="28"/>
      <c r="G4278" s="29"/>
    </row>
    <row r="4279" spans="1:7" ht="15">
      <c r="A4279" s="28"/>
      <c r="G4279" s="29"/>
    </row>
    <row r="4280" spans="1:7" ht="15">
      <c r="A4280" s="28"/>
      <c r="G4280" s="29"/>
    </row>
    <row r="4281" spans="1:7" ht="15">
      <c r="A4281" s="28"/>
      <c r="G4281" s="29"/>
    </row>
    <row r="4282" spans="1:7" ht="15">
      <c r="A4282" s="28"/>
      <c r="G4282" s="29"/>
    </row>
    <row r="4283" spans="1:7" ht="15">
      <c r="A4283" s="28"/>
      <c r="G4283" s="29"/>
    </row>
    <row r="4284" spans="1:7" ht="15">
      <c r="A4284" s="28"/>
      <c r="G4284" s="29"/>
    </row>
    <row r="4285" spans="1:7" ht="15">
      <c r="A4285" s="28"/>
      <c r="G4285" s="29"/>
    </row>
    <row r="4286" spans="1:7" ht="15">
      <c r="A4286" s="28"/>
      <c r="G4286" s="29"/>
    </row>
    <row r="4287" spans="1:7" ht="15">
      <c r="A4287" s="28"/>
      <c r="G4287" s="29"/>
    </row>
    <row r="4288" spans="1:7" ht="15">
      <c r="A4288" s="28"/>
      <c r="G4288" s="29"/>
    </row>
    <row r="4289" spans="1:7" ht="15">
      <c r="A4289" s="28"/>
      <c r="G4289" s="29"/>
    </row>
    <row r="4290" spans="1:7" ht="15">
      <c r="A4290" s="28"/>
      <c r="G4290" s="29"/>
    </row>
    <row r="4291" spans="1:7" ht="15">
      <c r="A4291" s="28"/>
      <c r="G4291" s="29"/>
    </row>
    <row r="4292" spans="1:7" ht="15">
      <c r="A4292" s="28"/>
      <c r="G4292" s="29"/>
    </row>
    <row r="4293" spans="1:7" ht="15">
      <c r="A4293" s="28"/>
      <c r="G4293" s="29"/>
    </row>
    <row r="4294" spans="1:7" ht="15">
      <c r="A4294" s="28"/>
      <c r="G4294" s="29"/>
    </row>
    <row r="4295" spans="1:7" ht="15">
      <c r="A4295" s="28"/>
      <c r="G4295" s="29"/>
    </row>
    <row r="4296" spans="1:7" ht="15">
      <c r="A4296" s="28"/>
      <c r="G4296" s="29"/>
    </row>
    <row r="4297" spans="1:7" ht="15">
      <c r="A4297" s="28"/>
      <c r="G4297" s="29"/>
    </row>
    <row r="4298" spans="1:7" ht="15">
      <c r="A4298" s="28"/>
      <c r="G4298" s="29"/>
    </row>
    <row r="4299" spans="1:7" ht="15">
      <c r="A4299" s="28"/>
      <c r="G4299" s="29"/>
    </row>
    <row r="4300" spans="1:7" ht="15">
      <c r="A4300" s="28"/>
      <c r="G4300" s="29"/>
    </row>
    <row r="4301" spans="1:7" ht="15">
      <c r="A4301" s="28"/>
      <c r="G4301" s="29"/>
    </row>
    <row r="4302" spans="1:7" ht="15">
      <c r="A4302" s="28"/>
      <c r="G4302" s="29"/>
    </row>
    <row r="4303" spans="1:7" ht="15">
      <c r="A4303" s="28"/>
      <c r="G4303" s="29"/>
    </row>
    <row r="4304" spans="1:7" ht="15">
      <c r="A4304" s="28"/>
      <c r="G4304" s="29"/>
    </row>
    <row r="4305" spans="1:7" ht="15">
      <c r="A4305" s="28"/>
      <c r="G4305" s="29"/>
    </row>
    <row r="4306" spans="1:7" ht="15">
      <c r="A4306" s="28"/>
      <c r="G4306" s="29"/>
    </row>
    <row r="4307" spans="1:7" ht="15">
      <c r="A4307" s="28"/>
      <c r="G4307" s="29"/>
    </row>
    <row r="4308" spans="1:7" ht="15">
      <c r="A4308" s="28"/>
      <c r="G4308" s="29"/>
    </row>
    <row r="4309" spans="1:7" ht="15">
      <c r="A4309" s="28"/>
      <c r="G4309" s="29"/>
    </row>
    <row r="4310" spans="1:7" ht="15">
      <c r="A4310" s="28"/>
      <c r="G4310" s="29"/>
    </row>
    <row r="4311" spans="1:7" ht="15">
      <c r="A4311" s="28"/>
      <c r="G4311" s="29"/>
    </row>
    <row r="4312" spans="1:7" ht="15">
      <c r="A4312" s="28"/>
      <c r="G4312" s="29"/>
    </row>
    <row r="4313" spans="1:7" ht="15">
      <c r="A4313" s="28"/>
      <c r="G4313" s="29"/>
    </row>
    <row r="4314" spans="1:7" ht="15">
      <c r="A4314" s="28"/>
      <c r="G4314" s="29"/>
    </row>
    <row r="4315" spans="1:7" ht="15">
      <c r="A4315" s="28"/>
      <c r="G4315" s="29"/>
    </row>
    <row r="4316" spans="1:7" ht="15">
      <c r="A4316" s="28"/>
      <c r="G4316" s="29"/>
    </row>
    <row r="4317" spans="1:7" ht="15">
      <c r="A4317" s="28"/>
      <c r="G4317" s="29"/>
    </row>
    <row r="4318" spans="1:7" ht="15">
      <c r="A4318" s="28"/>
      <c r="G4318" s="29"/>
    </row>
    <row r="4319" spans="1:7" ht="15">
      <c r="A4319" s="28"/>
      <c r="G4319" s="29"/>
    </row>
    <row r="4320" spans="1:7" ht="15">
      <c r="A4320" s="28"/>
      <c r="G4320" s="29"/>
    </row>
    <row r="4321" spans="1:7" ht="15">
      <c r="A4321" s="28"/>
      <c r="G4321" s="29"/>
    </row>
    <row r="4322" spans="1:7" ht="15">
      <c r="A4322" s="28"/>
      <c r="G4322" s="29"/>
    </row>
    <row r="4323" spans="1:7" ht="15">
      <c r="A4323" s="28"/>
      <c r="G4323" s="29"/>
    </row>
    <row r="4324" spans="1:7" ht="15">
      <c r="A4324" s="28"/>
      <c r="G4324" s="29"/>
    </row>
    <row r="4325" spans="1:7" ht="15">
      <c r="A4325" s="28"/>
      <c r="G4325" s="29"/>
    </row>
    <row r="4326" spans="1:7" ht="15">
      <c r="A4326" s="28"/>
      <c r="G4326" s="29"/>
    </row>
    <row r="4327" spans="1:7" ht="15">
      <c r="A4327" s="28"/>
      <c r="G4327" s="29"/>
    </row>
    <row r="4328" spans="1:7" ht="15">
      <c r="A4328" s="28"/>
      <c r="G4328" s="29"/>
    </row>
    <row r="4329" spans="1:7" ht="15">
      <c r="A4329" s="28"/>
      <c r="G4329" s="29"/>
    </row>
    <row r="4330" spans="1:7" ht="15">
      <c r="A4330" s="28"/>
      <c r="G4330" s="29"/>
    </row>
    <row r="4331" spans="1:7" ht="15">
      <c r="A4331" s="28"/>
      <c r="G4331" s="29"/>
    </row>
    <row r="4332" spans="1:7" ht="15">
      <c r="A4332" s="28"/>
      <c r="G4332" s="29"/>
    </row>
    <row r="4333" spans="1:7" ht="15">
      <c r="A4333" s="28"/>
      <c r="G4333" s="29"/>
    </row>
    <row r="4334" spans="1:7" ht="15">
      <c r="A4334" s="28"/>
      <c r="G4334" s="29"/>
    </row>
    <row r="4335" spans="1:7" ht="15">
      <c r="A4335" s="28"/>
      <c r="G4335" s="29"/>
    </row>
    <row r="4336" spans="1:7" ht="15">
      <c r="A4336" s="28"/>
      <c r="G4336" s="29"/>
    </row>
    <row r="4337" spans="1:7" ht="15">
      <c r="A4337" s="28"/>
      <c r="G4337" s="29"/>
    </row>
    <row r="4338" spans="1:7" ht="15">
      <c r="A4338" s="28"/>
      <c r="G4338" s="29"/>
    </row>
    <row r="4339" spans="1:7" ht="15">
      <c r="A4339" s="28"/>
      <c r="G4339" s="29"/>
    </row>
    <row r="4340" spans="1:7" ht="15">
      <c r="A4340" s="28"/>
      <c r="G4340" s="29"/>
    </row>
    <row r="4341" spans="1:7" ht="15">
      <c r="A4341" s="28"/>
      <c r="G4341" s="29"/>
    </row>
    <row r="4342" spans="1:7" ht="15">
      <c r="A4342" s="28"/>
      <c r="G4342" s="29"/>
    </row>
    <row r="4343" spans="1:7" ht="15">
      <c r="A4343" s="28"/>
      <c r="G4343" s="29"/>
    </row>
    <row r="4344" spans="1:7" ht="15">
      <c r="A4344" s="28"/>
      <c r="G4344" s="29"/>
    </row>
    <row r="4345" spans="1:7" ht="15">
      <c r="A4345" s="28"/>
      <c r="G4345" s="29"/>
    </row>
    <row r="4346" spans="1:7" ht="15">
      <c r="A4346" s="28"/>
      <c r="G4346" s="29"/>
    </row>
    <row r="4347" spans="1:7" ht="15">
      <c r="A4347" s="28"/>
      <c r="G4347" s="29"/>
    </row>
    <row r="4348" spans="1:7" ht="15">
      <c r="A4348" s="28"/>
      <c r="G4348" s="29"/>
    </row>
    <row r="4349" spans="1:7" ht="15">
      <c r="A4349" s="28"/>
      <c r="G4349" s="29"/>
    </row>
    <row r="4350" spans="1:7" ht="15">
      <c r="A4350" s="28"/>
      <c r="G4350" s="29"/>
    </row>
    <row r="4351" spans="1:7" ht="15">
      <c r="A4351" s="28"/>
      <c r="G4351" s="29"/>
    </row>
    <row r="4352" spans="1:7" ht="15">
      <c r="A4352" s="28"/>
      <c r="G4352" s="29"/>
    </row>
    <row r="4353" spans="1:7" ht="15">
      <c r="A4353" s="28"/>
      <c r="G4353" s="29"/>
    </row>
    <row r="4354" spans="1:7" ht="15">
      <c r="A4354" s="28"/>
      <c r="G4354" s="29"/>
    </row>
    <row r="4355" spans="1:7" ht="15">
      <c r="A4355" s="28"/>
      <c r="G4355" s="29"/>
    </row>
    <row r="4356" spans="1:7" ht="15">
      <c r="A4356" s="28"/>
      <c r="G4356" s="29"/>
    </row>
    <row r="4357" spans="1:7" ht="15">
      <c r="A4357" s="28"/>
      <c r="G4357" s="29"/>
    </row>
    <row r="4358" spans="1:7" ht="15">
      <c r="A4358" s="28"/>
      <c r="G4358" s="29"/>
    </row>
    <row r="4359" spans="1:7" ht="15">
      <c r="A4359" s="28"/>
      <c r="G4359" s="29"/>
    </row>
    <row r="4360" spans="1:7" ht="15">
      <c r="A4360" s="28"/>
      <c r="G4360" s="29"/>
    </row>
    <row r="4361" spans="1:7" ht="15">
      <c r="A4361" s="28"/>
      <c r="G4361" s="29"/>
    </row>
    <row r="4362" spans="1:7" ht="15">
      <c r="A4362" s="28"/>
      <c r="G4362" s="29"/>
    </row>
    <row r="4363" spans="1:7" ht="15">
      <c r="A4363" s="28"/>
      <c r="G4363" s="29"/>
    </row>
    <row r="4364" spans="1:7" ht="15">
      <c r="A4364" s="28"/>
      <c r="G4364" s="29"/>
    </row>
    <row r="4365" spans="1:7" ht="15">
      <c r="A4365" s="28"/>
      <c r="G4365" s="29"/>
    </row>
    <row r="4366" spans="1:7" ht="15">
      <c r="A4366" s="28"/>
      <c r="G4366" s="29"/>
    </row>
    <row r="4367" spans="1:7" ht="15">
      <c r="A4367" s="28"/>
      <c r="G4367" s="29"/>
    </row>
    <row r="4368" spans="1:7" ht="15">
      <c r="A4368" s="28"/>
      <c r="G4368" s="29"/>
    </row>
    <row r="4369" spans="1:7" ht="15">
      <c r="A4369" s="28"/>
      <c r="G4369" s="29"/>
    </row>
    <row r="4370" spans="1:7" ht="15">
      <c r="A4370" s="28"/>
      <c r="G4370" s="29"/>
    </row>
    <row r="4371" spans="1:7" ht="15">
      <c r="A4371" s="28"/>
      <c r="G4371" s="29"/>
    </row>
    <row r="4372" spans="1:7" ht="15">
      <c r="A4372" s="28"/>
      <c r="G4372" s="29"/>
    </row>
    <row r="4373" spans="1:7" ht="15">
      <c r="A4373" s="28"/>
      <c r="G4373" s="29"/>
    </row>
    <row r="4374" spans="1:7" ht="15">
      <c r="A4374" s="28"/>
      <c r="G4374" s="29"/>
    </row>
    <row r="4375" spans="1:7" ht="15">
      <c r="A4375" s="28"/>
      <c r="G4375" s="29"/>
    </row>
    <row r="4376" spans="1:7" ht="15">
      <c r="A4376" s="28"/>
      <c r="G4376" s="29"/>
    </row>
    <row r="4377" spans="1:7" ht="15">
      <c r="A4377" s="28"/>
      <c r="G4377" s="29"/>
    </row>
    <row r="4378" spans="1:7" ht="15">
      <c r="A4378" s="28"/>
      <c r="G4378" s="29"/>
    </row>
    <row r="4379" spans="1:7" ht="15">
      <c r="A4379" s="28"/>
      <c r="G4379" s="29"/>
    </row>
    <row r="4380" spans="1:7" ht="15">
      <c r="A4380" s="28"/>
      <c r="G4380" s="29"/>
    </row>
    <row r="4381" spans="1:7" ht="15">
      <c r="A4381" s="28"/>
      <c r="G4381" s="29"/>
    </row>
    <row r="4382" spans="1:7" ht="15">
      <c r="A4382" s="28"/>
      <c r="G4382" s="29"/>
    </row>
    <row r="4383" spans="1:7" ht="15">
      <c r="A4383" s="28"/>
      <c r="G4383" s="29"/>
    </row>
    <row r="4384" spans="1:7" ht="15">
      <c r="A4384" s="28"/>
      <c r="G4384" s="29"/>
    </row>
    <row r="4385" spans="1:7" ht="15">
      <c r="A4385" s="28"/>
      <c r="G4385" s="29"/>
    </row>
    <row r="4386" spans="1:7" ht="15">
      <c r="A4386" s="28"/>
      <c r="G4386" s="29"/>
    </row>
    <row r="4387" spans="1:7" ht="15">
      <c r="A4387" s="28"/>
      <c r="G4387" s="29"/>
    </row>
    <row r="4388" spans="1:7" ht="15">
      <c r="A4388" s="28"/>
      <c r="G4388" s="29"/>
    </row>
    <row r="4389" spans="1:7" ht="15">
      <c r="A4389" s="28"/>
      <c r="G4389" s="29"/>
    </row>
    <row r="4390" spans="1:7" ht="15">
      <c r="A4390" s="28"/>
      <c r="G4390" s="29"/>
    </row>
    <row r="4391" spans="1:7" ht="15">
      <c r="A4391" s="28"/>
      <c r="G4391" s="29"/>
    </row>
    <row r="4392" spans="1:7" ht="15">
      <c r="A4392" s="28"/>
      <c r="G4392" s="29"/>
    </row>
    <row r="4393" spans="1:7" ht="15">
      <c r="A4393" s="28"/>
      <c r="G4393" s="29"/>
    </row>
    <row r="4394" spans="1:7" ht="15">
      <c r="A4394" s="28"/>
      <c r="G4394" s="29"/>
    </row>
    <row r="4395" spans="1:7" ht="15">
      <c r="A4395" s="28"/>
      <c r="G4395" s="29"/>
    </row>
    <row r="4396" spans="1:7" ht="15">
      <c r="A4396" s="28"/>
      <c r="G4396" s="29"/>
    </row>
    <row r="4397" spans="1:7" ht="15">
      <c r="A4397" s="28"/>
      <c r="G4397" s="29"/>
    </row>
    <row r="4398" spans="1:7" ht="15">
      <c r="A4398" s="28"/>
      <c r="G4398" s="29"/>
    </row>
    <row r="4399" spans="1:7" ht="15">
      <c r="A4399" s="28"/>
      <c r="G4399" s="29"/>
    </row>
    <row r="4400" spans="1:7" ht="15">
      <c r="A4400" s="28"/>
      <c r="G4400" s="29"/>
    </row>
    <row r="4401" spans="1:7" ht="15">
      <c r="A4401" s="28"/>
      <c r="G4401" s="29"/>
    </row>
    <row r="4402" spans="1:7" ht="15">
      <c r="A4402" s="28"/>
      <c r="G4402" s="29"/>
    </row>
    <row r="4403" spans="1:7" ht="15">
      <c r="A4403" s="28"/>
      <c r="G4403" s="29"/>
    </row>
    <row r="4404" spans="1:7" ht="15">
      <c r="A4404" s="28"/>
      <c r="G4404" s="29"/>
    </row>
    <row r="4405" spans="1:7" ht="15">
      <c r="A4405" s="28"/>
      <c r="G4405" s="29"/>
    </row>
    <row r="4406" spans="1:7" ht="15">
      <c r="A4406" s="28"/>
      <c r="G4406" s="29"/>
    </row>
    <row r="4407" spans="1:7" ht="15">
      <c r="A4407" s="28"/>
      <c r="G4407" s="29"/>
    </row>
    <row r="4408" spans="1:7" ht="15">
      <c r="A4408" s="28"/>
      <c r="G4408" s="29"/>
    </row>
    <row r="4409" spans="1:7" ht="15">
      <c r="A4409" s="28"/>
      <c r="G4409" s="29"/>
    </row>
    <row r="4410" spans="1:7" ht="15">
      <c r="A4410" s="28"/>
      <c r="G4410" s="29"/>
    </row>
    <row r="4411" spans="1:7" ht="15">
      <c r="A4411" s="28"/>
      <c r="G4411" s="29"/>
    </row>
    <row r="4412" spans="1:7" ht="15">
      <c r="A4412" s="28"/>
      <c r="G4412" s="29"/>
    </row>
    <row r="4413" spans="1:7" ht="15">
      <c r="A4413" s="28"/>
      <c r="G4413" s="29"/>
    </row>
    <row r="4414" spans="1:7" ht="15">
      <c r="A4414" s="28"/>
      <c r="G4414" s="29"/>
    </row>
    <row r="4415" spans="1:7" ht="15">
      <c r="A4415" s="28"/>
      <c r="G4415" s="29"/>
    </row>
    <row r="4416" spans="1:7" ht="15">
      <c r="A4416" s="28"/>
      <c r="G4416" s="29"/>
    </row>
    <row r="4417" spans="1:7" ht="15">
      <c r="A4417" s="28"/>
      <c r="G4417" s="29"/>
    </row>
    <row r="4418" spans="1:7" ht="15">
      <c r="A4418" s="28"/>
      <c r="G4418" s="29"/>
    </row>
    <row r="4419" spans="1:7" ht="15">
      <c r="A4419" s="28"/>
      <c r="G4419" s="29"/>
    </row>
    <row r="4420" spans="1:7" ht="15">
      <c r="A4420" s="28"/>
      <c r="G4420" s="29"/>
    </row>
    <row r="4421" spans="1:7" ht="15">
      <c r="A4421" s="28"/>
      <c r="G4421" s="29"/>
    </row>
    <row r="4422" spans="1:7" ht="15">
      <c r="A4422" s="28"/>
      <c r="G4422" s="29"/>
    </row>
    <row r="4423" spans="1:7" ht="15">
      <c r="A4423" s="28"/>
      <c r="G4423" s="29"/>
    </row>
    <row r="4424" spans="1:7" ht="15">
      <c r="A4424" s="28"/>
      <c r="G4424" s="29"/>
    </row>
    <row r="4425" spans="1:7" ht="15">
      <c r="A4425" s="28"/>
      <c r="G4425" s="29"/>
    </row>
    <row r="4426" spans="1:7" ht="15">
      <c r="A4426" s="28"/>
      <c r="G4426" s="29"/>
    </row>
    <row r="4427" spans="1:7" ht="15">
      <c r="A4427" s="28"/>
      <c r="G4427" s="29"/>
    </row>
    <row r="4428" spans="1:7" ht="15">
      <c r="A4428" s="28"/>
      <c r="G4428" s="29"/>
    </row>
    <row r="4429" spans="1:7" ht="15">
      <c r="A4429" s="28"/>
      <c r="G4429" s="29"/>
    </row>
    <row r="4430" spans="1:7" ht="15">
      <c r="A4430" s="28"/>
      <c r="G4430" s="29"/>
    </row>
    <row r="4431" spans="1:7" ht="15">
      <c r="A4431" s="28"/>
      <c r="G4431" s="29"/>
    </row>
    <row r="4432" spans="1:7" ht="15">
      <c r="A4432" s="28"/>
      <c r="G4432" s="29"/>
    </row>
    <row r="4433" spans="1:7" ht="15">
      <c r="A4433" s="28"/>
      <c r="G4433" s="29"/>
    </row>
    <row r="4434" spans="1:7" ht="15">
      <c r="A4434" s="28"/>
      <c r="G4434" s="29"/>
    </row>
    <row r="4435" spans="1:7" ht="15">
      <c r="A4435" s="28"/>
      <c r="G4435" s="29"/>
    </row>
    <row r="4436" spans="1:7" ht="15">
      <c r="A4436" s="28"/>
      <c r="G4436" s="29"/>
    </row>
    <row r="4437" spans="1:7" ht="15">
      <c r="A4437" s="28"/>
      <c r="G4437" s="29"/>
    </row>
    <row r="4438" spans="1:7" ht="15">
      <c r="A4438" s="28"/>
      <c r="G4438" s="29"/>
    </row>
    <row r="4439" spans="1:7" ht="15">
      <c r="A4439" s="28"/>
      <c r="G4439" s="29"/>
    </row>
    <row r="4440" spans="1:7" ht="15">
      <c r="A4440" s="28"/>
      <c r="G4440" s="29"/>
    </row>
    <row r="4441" spans="1:7" ht="15">
      <c r="A4441" s="28"/>
      <c r="G4441" s="29"/>
    </row>
    <row r="4442" spans="1:7" ht="15">
      <c r="A4442" s="28"/>
      <c r="G4442" s="29"/>
    </row>
    <row r="4443" spans="1:7" ht="15">
      <c r="A4443" s="28"/>
      <c r="G4443" s="29"/>
    </row>
    <row r="4444" spans="1:7" ht="15">
      <c r="A4444" s="28"/>
      <c r="G4444" s="29"/>
    </row>
    <row r="4445" spans="1:7" ht="15">
      <c r="A4445" s="28"/>
      <c r="G4445" s="29"/>
    </row>
    <row r="4446" spans="1:7" ht="15">
      <c r="A4446" s="28"/>
      <c r="G4446" s="29"/>
    </row>
    <row r="4447" spans="1:7" ht="15">
      <c r="A4447" s="28"/>
      <c r="G4447" s="29"/>
    </row>
    <row r="4448" spans="1:7" ht="15">
      <c r="A4448" s="28"/>
      <c r="G4448" s="29"/>
    </row>
    <row r="4449" spans="1:7" ht="15">
      <c r="A4449" s="28"/>
      <c r="G4449" s="29"/>
    </row>
    <row r="4450" spans="1:7" ht="15">
      <c r="A4450" s="28"/>
      <c r="G4450" s="29"/>
    </row>
    <row r="4451" spans="1:7" ht="15">
      <c r="A4451" s="28"/>
      <c r="G4451" s="29"/>
    </row>
    <row r="4452" spans="1:7" ht="15">
      <c r="A4452" s="28"/>
      <c r="G4452" s="29"/>
    </row>
    <row r="4453" spans="1:7" ht="15">
      <c r="A4453" s="28"/>
      <c r="G4453" s="29"/>
    </row>
    <row r="4454" spans="1:7" ht="15">
      <c r="A4454" s="28"/>
      <c r="G4454" s="29"/>
    </row>
    <row r="4455" spans="1:7" ht="15">
      <c r="A4455" s="28"/>
      <c r="G4455" s="29"/>
    </row>
    <row r="4456" spans="1:7" ht="15">
      <c r="A4456" s="28"/>
      <c r="G4456" s="29"/>
    </row>
    <row r="4457" spans="1:7" ht="15">
      <c r="A4457" s="28"/>
      <c r="G4457" s="29"/>
    </row>
    <row r="4458" spans="1:7" ht="15">
      <c r="A4458" s="28"/>
      <c r="G4458" s="29"/>
    </row>
    <row r="4459" spans="1:7" ht="15">
      <c r="A4459" s="28"/>
      <c r="G4459" s="29"/>
    </row>
    <row r="4460" spans="1:7" ht="15">
      <c r="A4460" s="28"/>
      <c r="G4460" s="29"/>
    </row>
    <row r="4461" spans="1:7" ht="15">
      <c r="A4461" s="28"/>
      <c r="G4461" s="29"/>
    </row>
    <row r="4462" spans="1:7" ht="15">
      <c r="A4462" s="28"/>
      <c r="G4462" s="29"/>
    </row>
    <row r="4463" spans="1:7" ht="15">
      <c r="A4463" s="28"/>
      <c r="G4463" s="29"/>
    </row>
    <row r="4464" spans="1:7" ht="15">
      <c r="A4464" s="28"/>
      <c r="G4464" s="29"/>
    </row>
    <row r="4465" spans="1:7" ht="15">
      <c r="A4465" s="28"/>
      <c r="G4465" s="29"/>
    </row>
    <row r="4466" spans="1:7" ht="15">
      <c r="A4466" s="28"/>
      <c r="G4466" s="29"/>
    </row>
    <row r="4467" spans="1:7" ht="15">
      <c r="A4467" s="28"/>
      <c r="G4467" s="29"/>
    </row>
    <row r="4468" spans="1:7" ht="15">
      <c r="A4468" s="28"/>
      <c r="G4468" s="29"/>
    </row>
    <row r="4469" spans="1:7" ht="15">
      <c r="A4469" s="28"/>
      <c r="G4469" s="29"/>
    </row>
    <row r="4470" spans="1:7" ht="15">
      <c r="A4470" s="28"/>
      <c r="G4470" s="29"/>
    </row>
    <row r="4471" spans="1:7" ht="15">
      <c r="A4471" s="28"/>
      <c r="G4471" s="29"/>
    </row>
    <row r="4472" spans="1:7" ht="15">
      <c r="A4472" s="28"/>
      <c r="G4472" s="29"/>
    </row>
    <row r="4473" spans="1:7" ht="15">
      <c r="A4473" s="28"/>
      <c r="G4473" s="29"/>
    </row>
    <row r="4474" spans="1:7" ht="15">
      <c r="A4474" s="28"/>
      <c r="G4474" s="29"/>
    </row>
    <row r="4475" spans="1:7" ht="15">
      <c r="A4475" s="28"/>
      <c r="G4475" s="29"/>
    </row>
    <row r="4476" spans="1:7" ht="15">
      <c r="A4476" s="28"/>
      <c r="G4476" s="29"/>
    </row>
    <row r="4477" spans="1:7" ht="15">
      <c r="A4477" s="28"/>
      <c r="G4477" s="29"/>
    </row>
    <row r="4478" spans="1:7" ht="15">
      <c r="A4478" s="28"/>
      <c r="G4478" s="29"/>
    </row>
    <row r="4479" spans="1:7" ht="15">
      <c r="A4479" s="28"/>
      <c r="G4479" s="29"/>
    </row>
    <row r="4480" spans="1:7" ht="15">
      <c r="A4480" s="28"/>
      <c r="G4480" s="29"/>
    </row>
    <row r="4481" spans="1:7" ht="15">
      <c r="A4481" s="28"/>
      <c r="G4481" s="29"/>
    </row>
    <row r="4482" spans="1:7" ht="15">
      <c r="A4482" s="28"/>
      <c r="G4482" s="29"/>
    </row>
    <row r="4483" spans="1:7" ht="15">
      <c r="A4483" s="28"/>
      <c r="G4483" s="29"/>
    </row>
    <row r="4484" spans="1:7" ht="15">
      <c r="A4484" s="28"/>
      <c r="G4484" s="29"/>
    </row>
    <row r="4485" spans="1:7" ht="15">
      <c r="A4485" s="28"/>
      <c r="G4485" s="29"/>
    </row>
    <row r="4486" spans="1:7" ht="15">
      <c r="A4486" s="28"/>
      <c r="G4486" s="29"/>
    </row>
    <row r="4487" spans="1:7" ht="15">
      <c r="A4487" s="28"/>
      <c r="G4487" s="29"/>
    </row>
    <row r="4488" spans="1:7" ht="15">
      <c r="A4488" s="28"/>
      <c r="G4488" s="29"/>
    </row>
    <row r="4489" spans="1:7" ht="15">
      <c r="A4489" s="28"/>
      <c r="G4489" s="29"/>
    </row>
    <row r="4490" spans="1:7" ht="15">
      <c r="A4490" s="28"/>
      <c r="G4490" s="29"/>
    </row>
    <row r="4491" spans="1:7" ht="15">
      <c r="A4491" s="28"/>
      <c r="G4491" s="29"/>
    </row>
    <row r="4492" spans="1:7" ht="15">
      <c r="A4492" s="28"/>
      <c r="G4492" s="29"/>
    </row>
    <row r="4493" spans="1:7" ht="15">
      <c r="A4493" s="28"/>
      <c r="G4493" s="29"/>
    </row>
    <row r="4494" spans="1:7" ht="15">
      <c r="A4494" s="28"/>
      <c r="G4494" s="29"/>
    </row>
    <row r="4495" spans="1:7" ht="15">
      <c r="A4495" s="28"/>
      <c r="G4495" s="29"/>
    </row>
    <row r="4496" spans="1:7" ht="15">
      <c r="A4496" s="28"/>
      <c r="G4496" s="29"/>
    </row>
    <row r="4497" spans="1:7" ht="15">
      <c r="A4497" s="28"/>
      <c r="G4497" s="29"/>
    </row>
    <row r="4498" spans="1:7" ht="15">
      <c r="A4498" s="28"/>
      <c r="G4498" s="29"/>
    </row>
    <row r="4499" spans="1:7" ht="15">
      <c r="A4499" s="28"/>
      <c r="G4499" s="29"/>
    </row>
    <row r="4500" spans="1:7" ht="15">
      <c r="A4500" s="28"/>
      <c r="G4500" s="29"/>
    </row>
    <row r="4501" spans="1:7" ht="15">
      <c r="A4501" s="28"/>
      <c r="G4501" s="29"/>
    </row>
    <row r="4502" spans="1:7" ht="15">
      <c r="A4502" s="28"/>
      <c r="G4502" s="29"/>
    </row>
    <row r="4503" spans="1:7" ht="15">
      <c r="A4503" s="28"/>
      <c r="G4503" s="29"/>
    </row>
    <row r="4504" spans="1:7" ht="15">
      <c r="A4504" s="28"/>
      <c r="G4504" s="29"/>
    </row>
    <row r="4505" spans="1:7" ht="15">
      <c r="A4505" s="28"/>
      <c r="G4505" s="29"/>
    </row>
    <row r="4506" spans="1:7" ht="15">
      <c r="A4506" s="28"/>
      <c r="G4506" s="29"/>
    </row>
    <row r="4507" spans="1:7" ht="15">
      <c r="A4507" s="28"/>
      <c r="G4507" s="29"/>
    </row>
    <row r="4508" spans="1:7" ht="15">
      <c r="A4508" s="28"/>
      <c r="G4508" s="29"/>
    </row>
    <row r="4509" spans="1:7" ht="15">
      <c r="A4509" s="28"/>
      <c r="G4509" s="29"/>
    </row>
    <row r="4510" spans="1:7" ht="15">
      <c r="A4510" s="28"/>
      <c r="G4510" s="29"/>
    </row>
    <row r="4511" spans="1:7" ht="15">
      <c r="A4511" s="28"/>
      <c r="G4511" s="29"/>
    </row>
    <row r="4512" spans="1:7" ht="15">
      <c r="A4512" s="28"/>
      <c r="G4512" s="29"/>
    </row>
    <row r="4513" spans="1:7" ht="15">
      <c r="A4513" s="28"/>
      <c r="G4513" s="29"/>
    </row>
    <row r="4514" spans="1:7" ht="15">
      <c r="A4514" s="28"/>
      <c r="G4514" s="29"/>
    </row>
    <row r="4515" spans="1:7" ht="15">
      <c r="A4515" s="28"/>
      <c r="G4515" s="29"/>
    </row>
    <row r="4516" spans="1:7" ht="15">
      <c r="A4516" s="28"/>
      <c r="G4516" s="29"/>
    </row>
    <row r="4517" spans="1:7" ht="15">
      <c r="A4517" s="28"/>
      <c r="G4517" s="29"/>
    </row>
    <row r="4518" spans="1:7" ht="15">
      <c r="A4518" s="28"/>
      <c r="G4518" s="29"/>
    </row>
    <row r="4519" spans="1:7" ht="15">
      <c r="A4519" s="28"/>
      <c r="G4519" s="29"/>
    </row>
    <row r="4520" spans="1:7" ht="15">
      <c r="A4520" s="28"/>
      <c r="G4520" s="29"/>
    </row>
    <row r="4521" spans="1:7" ht="15">
      <c r="A4521" s="28"/>
      <c r="G4521" s="29"/>
    </row>
    <row r="4522" spans="1:7" ht="15">
      <c r="A4522" s="28"/>
      <c r="G4522" s="29"/>
    </row>
    <row r="4523" spans="1:7" ht="15">
      <c r="A4523" s="28"/>
      <c r="G4523" s="29"/>
    </row>
    <row r="4524" spans="1:7" ht="15">
      <c r="A4524" s="28"/>
      <c r="G4524" s="29"/>
    </row>
    <row r="4525" spans="1:7" ht="15">
      <c r="A4525" s="28"/>
      <c r="G4525" s="29"/>
    </row>
    <row r="4526" spans="1:7" ht="15">
      <c r="A4526" s="28"/>
      <c r="G4526" s="29"/>
    </row>
    <row r="4527" spans="1:7" ht="15">
      <c r="A4527" s="28"/>
      <c r="G4527" s="29"/>
    </row>
    <row r="4528" spans="1:7" ht="15">
      <c r="A4528" s="28"/>
      <c r="G4528" s="29"/>
    </row>
    <row r="4529" spans="1:7" ht="15">
      <c r="A4529" s="28"/>
      <c r="G4529" s="29"/>
    </row>
    <row r="4530" spans="1:7" ht="15">
      <c r="A4530" s="28"/>
      <c r="G4530" s="29"/>
    </row>
    <row r="4531" spans="1:7" ht="15">
      <c r="A4531" s="28"/>
      <c r="G4531" s="29"/>
    </row>
    <row r="4532" spans="1:7" ht="15">
      <c r="A4532" s="28"/>
      <c r="G4532" s="29"/>
    </row>
    <row r="4533" spans="1:7" ht="15">
      <c r="A4533" s="28"/>
      <c r="G4533" s="29"/>
    </row>
    <row r="4534" spans="1:7" ht="15">
      <c r="A4534" s="28"/>
      <c r="G4534" s="29"/>
    </row>
    <row r="4535" spans="1:7" ht="15">
      <c r="A4535" s="28"/>
      <c r="G4535" s="29"/>
    </row>
    <row r="4536" spans="1:7" ht="15">
      <c r="A4536" s="28"/>
      <c r="G4536" s="29"/>
    </row>
    <row r="4537" spans="1:7" ht="15">
      <c r="A4537" s="28"/>
      <c r="G4537" s="29"/>
    </row>
    <row r="4538" spans="1:7" ht="15">
      <c r="A4538" s="28"/>
      <c r="G4538" s="29"/>
    </row>
    <row r="4539" spans="1:7" ht="15">
      <c r="A4539" s="28"/>
      <c r="G4539" s="29"/>
    </row>
    <row r="4540" spans="1:7" ht="15">
      <c r="A4540" s="28"/>
      <c r="G4540" s="29"/>
    </row>
    <row r="4541" spans="1:7" ht="15">
      <c r="A4541" s="28"/>
      <c r="G4541" s="29"/>
    </row>
    <row r="4542" spans="1:7" ht="15">
      <c r="A4542" s="28"/>
      <c r="G4542" s="29"/>
    </row>
    <row r="4543" spans="1:7" ht="15">
      <c r="A4543" s="28"/>
      <c r="G4543" s="29"/>
    </row>
    <row r="4544" spans="1:7" ht="15">
      <c r="A4544" s="28"/>
      <c r="G4544" s="29"/>
    </row>
    <row r="4545" spans="1:7" ht="15">
      <c r="A4545" s="28"/>
      <c r="G4545" s="29"/>
    </row>
    <row r="4546" spans="1:7" ht="15">
      <c r="A4546" s="28"/>
      <c r="G4546" s="29"/>
    </row>
    <row r="4547" spans="1:7" ht="15">
      <c r="A4547" s="28"/>
      <c r="G4547" s="29"/>
    </row>
    <row r="4548" spans="1:7" ht="15">
      <c r="A4548" s="28"/>
      <c r="G4548" s="29"/>
    </row>
    <row r="4549" spans="1:7" ht="15">
      <c r="A4549" s="28"/>
      <c r="G4549" s="29"/>
    </row>
    <row r="4550" spans="1:7" ht="15">
      <c r="A4550" s="28"/>
      <c r="G4550" s="29"/>
    </row>
    <row r="4551" spans="1:7" ht="15">
      <c r="A4551" s="28"/>
      <c r="G4551" s="29"/>
    </row>
    <row r="4552" spans="1:7" ht="15">
      <c r="A4552" s="28"/>
      <c r="G4552" s="29"/>
    </row>
    <row r="4553" spans="1:7" ht="15">
      <c r="A4553" s="28"/>
      <c r="G4553" s="29"/>
    </row>
    <row r="4554" spans="1:7" ht="15">
      <c r="A4554" s="28"/>
      <c r="G4554" s="29"/>
    </row>
    <row r="4555" spans="1:7" ht="15">
      <c r="A4555" s="28"/>
      <c r="G4555" s="29"/>
    </row>
    <row r="4556" spans="1:7" ht="15">
      <c r="A4556" s="28"/>
      <c r="G4556" s="29"/>
    </row>
    <row r="4557" spans="1:7" ht="15">
      <c r="A4557" s="28"/>
      <c r="G4557" s="29"/>
    </row>
    <row r="4558" spans="1:7" ht="15">
      <c r="A4558" s="28"/>
      <c r="G4558" s="29"/>
    </row>
    <row r="4559" spans="1:7" ht="15">
      <c r="A4559" s="28"/>
      <c r="G4559" s="29"/>
    </row>
    <row r="4560" spans="1:7" ht="15">
      <c r="A4560" s="28"/>
      <c r="G4560" s="29"/>
    </row>
    <row r="4561" spans="1:7" ht="15">
      <c r="A4561" s="28"/>
      <c r="G4561" s="29"/>
    </row>
    <row r="4562" spans="1:7" ht="15">
      <c r="A4562" s="28"/>
      <c r="G4562" s="29"/>
    </row>
    <row r="4563" spans="1:7" ht="15">
      <c r="A4563" s="28"/>
      <c r="G4563" s="29"/>
    </row>
    <row r="4564" spans="1:7" ht="15">
      <c r="A4564" s="28"/>
      <c r="G4564" s="29"/>
    </row>
    <row r="4565" spans="1:7" ht="15">
      <c r="A4565" s="28"/>
      <c r="G4565" s="29"/>
    </row>
    <row r="4566" spans="1:7" ht="15">
      <c r="A4566" s="28"/>
      <c r="G4566" s="29"/>
    </row>
    <row r="4567" spans="1:7" ht="15">
      <c r="A4567" s="28"/>
      <c r="G4567" s="29"/>
    </row>
    <row r="4568" spans="1:7" ht="15">
      <c r="A4568" s="28"/>
      <c r="G4568" s="29"/>
    </row>
    <row r="4569" spans="1:7" ht="15">
      <c r="A4569" s="28"/>
      <c r="G4569" s="29"/>
    </row>
    <row r="4570" spans="1:7" ht="15">
      <c r="A4570" s="28"/>
      <c r="G4570" s="29"/>
    </row>
    <row r="4571" spans="1:7" ht="15">
      <c r="A4571" s="28"/>
      <c r="G4571" s="29"/>
    </row>
    <row r="4572" spans="1:7" ht="15">
      <c r="A4572" s="28"/>
      <c r="G4572" s="29"/>
    </row>
    <row r="4573" spans="1:7" ht="15">
      <c r="A4573" s="28"/>
      <c r="G4573" s="29"/>
    </row>
    <row r="4574" spans="1:7" ht="15">
      <c r="A4574" s="28"/>
      <c r="G4574" s="29"/>
    </row>
    <row r="4575" spans="1:7" ht="15">
      <c r="A4575" s="28"/>
      <c r="G4575" s="29"/>
    </row>
    <row r="4576" spans="1:7" ht="15">
      <c r="A4576" s="28"/>
      <c r="G4576" s="29"/>
    </row>
    <row r="4577" spans="1:7" ht="15">
      <c r="A4577" s="28"/>
      <c r="G4577" s="29"/>
    </row>
    <row r="4578" spans="1:7" ht="15">
      <c r="A4578" s="28"/>
      <c r="G4578" s="29"/>
    </row>
    <row r="4579" spans="1:7" ht="15">
      <c r="A4579" s="28"/>
      <c r="G4579" s="29"/>
    </row>
    <row r="4580" spans="1:7" ht="15">
      <c r="A4580" s="28"/>
      <c r="G4580" s="29"/>
    </row>
    <row r="4581" spans="1:7" ht="15">
      <c r="A4581" s="28"/>
      <c r="G4581" s="29"/>
    </row>
    <row r="4582" spans="1:7" ht="15">
      <c r="A4582" s="28"/>
      <c r="G4582" s="29"/>
    </row>
    <row r="4583" spans="1:7" ht="15">
      <c r="A4583" s="28"/>
      <c r="G4583" s="29"/>
    </row>
    <row r="4584" spans="1:7" ht="15">
      <c r="A4584" s="28"/>
      <c r="G4584" s="29"/>
    </row>
    <row r="4585" spans="1:7" ht="15">
      <c r="A4585" s="28"/>
      <c r="G4585" s="29"/>
    </row>
    <row r="4586" spans="1:7" ht="15">
      <c r="A4586" s="28"/>
      <c r="G4586" s="29"/>
    </row>
    <row r="4587" spans="1:7" ht="15">
      <c r="A4587" s="28"/>
      <c r="G4587" s="29"/>
    </row>
    <row r="4588" spans="1:7" ht="15">
      <c r="A4588" s="28"/>
      <c r="G4588" s="29"/>
    </row>
    <row r="4589" spans="1:7" ht="15">
      <c r="A4589" s="28"/>
      <c r="G4589" s="29"/>
    </row>
    <row r="4590" spans="1:7" ht="15">
      <c r="A4590" s="28"/>
      <c r="G4590" s="29"/>
    </row>
    <row r="4591" spans="1:7" ht="15">
      <c r="A4591" s="28"/>
      <c r="G4591" s="29"/>
    </row>
    <row r="4592" spans="1:7" ht="15">
      <c r="A4592" s="28"/>
      <c r="G4592" s="29"/>
    </row>
    <row r="4593" spans="1:7" ht="15">
      <c r="A4593" s="28"/>
      <c r="G4593" s="29"/>
    </row>
    <row r="4594" spans="1:7" ht="15">
      <c r="A4594" s="28"/>
      <c r="G4594" s="29"/>
    </row>
    <row r="4595" spans="1:7" ht="15">
      <c r="A4595" s="28"/>
      <c r="G4595" s="29"/>
    </row>
    <row r="4596" spans="1:7" ht="15">
      <c r="A4596" s="28"/>
      <c r="G4596" s="29"/>
    </row>
    <row r="4597" spans="1:7" ht="15">
      <c r="A4597" s="28"/>
      <c r="G4597" s="29"/>
    </row>
    <row r="4598" spans="1:7" ht="15">
      <c r="A4598" s="28"/>
      <c r="G4598" s="29"/>
    </row>
    <row r="4599" spans="1:7" ht="15">
      <c r="A4599" s="28"/>
      <c r="G4599" s="29"/>
    </row>
    <row r="4600" spans="1:7" ht="15">
      <c r="A4600" s="28"/>
      <c r="G4600" s="29"/>
    </row>
    <row r="4601" spans="1:7" ht="15">
      <c r="A4601" s="28"/>
      <c r="G4601" s="29"/>
    </row>
    <row r="4602" spans="1:7" ht="15">
      <c r="A4602" s="28"/>
      <c r="G4602" s="29"/>
    </row>
    <row r="4603" spans="1:7" ht="15">
      <c r="A4603" s="28"/>
      <c r="G4603" s="29"/>
    </row>
    <row r="4604" spans="1:7" ht="15">
      <c r="A4604" s="28"/>
      <c r="G4604" s="29"/>
    </row>
    <row r="4605" spans="1:7" ht="15">
      <c r="A4605" s="28"/>
      <c r="G4605" s="29"/>
    </row>
    <row r="4606" spans="1:7" ht="15">
      <c r="A4606" s="28"/>
      <c r="G4606" s="29"/>
    </row>
    <row r="4607" spans="1:7" ht="15">
      <c r="A4607" s="28"/>
      <c r="G4607" s="29"/>
    </row>
    <row r="4608" spans="1:7" ht="15">
      <c r="A4608" s="28"/>
      <c r="G4608" s="29"/>
    </row>
    <row r="4609" spans="1:7" ht="15">
      <c r="A4609" s="28"/>
      <c r="G4609" s="29"/>
    </row>
    <row r="4610" spans="1:7" ht="15">
      <c r="A4610" s="28"/>
      <c r="G4610" s="29"/>
    </row>
    <row r="4611" spans="1:7" ht="15">
      <c r="A4611" s="28"/>
      <c r="G4611" s="29"/>
    </row>
    <row r="4612" spans="1:7" ht="15">
      <c r="A4612" s="28"/>
      <c r="G4612" s="29"/>
    </row>
    <row r="4613" spans="1:7" ht="15">
      <c r="A4613" s="28"/>
      <c r="G4613" s="29"/>
    </row>
    <row r="4614" spans="1:7" ht="15">
      <c r="A4614" s="28"/>
      <c r="G4614" s="29"/>
    </row>
    <row r="4615" spans="1:7" ht="15">
      <c r="A4615" s="28"/>
      <c r="G4615" s="29"/>
    </row>
    <row r="4616" spans="1:7" ht="15">
      <c r="A4616" s="28"/>
      <c r="G4616" s="29"/>
    </row>
    <row r="4617" spans="1:7" ht="15">
      <c r="A4617" s="28"/>
      <c r="G4617" s="29"/>
    </row>
    <row r="4618" spans="1:7" ht="15">
      <c r="A4618" s="28"/>
      <c r="G4618" s="29"/>
    </row>
    <row r="4619" spans="1:7" ht="15">
      <c r="A4619" s="28"/>
      <c r="G4619" s="29"/>
    </row>
    <row r="4620" spans="1:7" ht="15">
      <c r="A4620" s="28"/>
      <c r="G4620" s="29"/>
    </row>
    <row r="4621" spans="1:7" ht="15">
      <c r="A4621" s="28"/>
      <c r="G4621" s="29"/>
    </row>
    <row r="4622" spans="1:7" ht="15">
      <c r="A4622" s="28"/>
      <c r="G4622" s="29"/>
    </row>
    <row r="4623" spans="1:7" ht="15">
      <c r="A4623" s="28"/>
      <c r="G4623" s="29"/>
    </row>
    <row r="4624" spans="1:7" ht="15">
      <c r="A4624" s="28"/>
      <c r="G4624" s="29"/>
    </row>
    <row r="4625" spans="1:7" ht="15">
      <c r="A4625" s="28"/>
      <c r="G4625" s="29"/>
    </row>
    <row r="4626" spans="1:7" ht="15">
      <c r="A4626" s="28"/>
      <c r="G4626" s="29"/>
    </row>
    <row r="4627" spans="1:7" ht="15">
      <c r="A4627" s="28"/>
      <c r="G4627" s="29"/>
    </row>
    <row r="4628" spans="1:7" ht="15">
      <c r="A4628" s="28"/>
      <c r="G4628" s="29"/>
    </row>
    <row r="4629" spans="1:7" ht="15">
      <c r="A4629" s="28"/>
      <c r="G4629" s="29"/>
    </row>
    <row r="4630" spans="1:7" ht="15">
      <c r="A4630" s="28"/>
      <c r="G4630" s="29"/>
    </row>
    <row r="4631" spans="1:7" ht="15">
      <c r="A4631" s="28"/>
      <c r="G4631" s="29"/>
    </row>
    <row r="4632" spans="1:7" ht="15">
      <c r="A4632" s="28"/>
      <c r="G4632" s="29"/>
    </row>
    <row r="4633" spans="1:7" ht="15">
      <c r="A4633" s="28"/>
      <c r="G4633" s="29"/>
    </row>
    <row r="4634" spans="1:7" ht="15">
      <c r="A4634" s="28"/>
      <c r="G4634" s="29"/>
    </row>
    <row r="4635" spans="1:7" ht="15">
      <c r="A4635" s="28"/>
      <c r="G4635" s="29"/>
    </row>
    <row r="4636" spans="1:7" ht="15">
      <c r="A4636" s="28"/>
      <c r="G4636" s="29"/>
    </row>
    <row r="4637" spans="1:7" ht="15">
      <c r="A4637" s="28"/>
      <c r="G4637" s="29"/>
    </row>
    <row r="4638" spans="1:7" ht="15">
      <c r="A4638" s="28"/>
      <c r="G4638" s="29"/>
    </row>
    <row r="4639" spans="1:7" ht="15">
      <c r="A4639" s="28"/>
      <c r="G4639" s="29"/>
    </row>
    <row r="4640" spans="1:7" ht="15">
      <c r="A4640" s="28"/>
      <c r="G4640" s="29"/>
    </row>
    <row r="4641" spans="1:7" ht="15">
      <c r="A4641" s="28"/>
      <c r="G4641" s="29"/>
    </row>
    <row r="4642" spans="1:7" ht="15">
      <c r="A4642" s="28"/>
      <c r="G4642" s="29"/>
    </row>
    <row r="4643" spans="1:7" ht="15">
      <c r="A4643" s="28"/>
      <c r="G4643" s="29"/>
    </row>
    <row r="4644" spans="1:7" ht="15">
      <c r="A4644" s="28"/>
      <c r="G4644" s="29"/>
    </row>
    <row r="4645" spans="1:7" ht="15">
      <c r="A4645" s="28"/>
      <c r="G4645" s="29"/>
    </row>
    <row r="4646" spans="1:7" ht="15">
      <c r="A4646" s="28"/>
      <c r="G4646" s="29"/>
    </row>
    <row r="4647" spans="1:7" ht="15">
      <c r="A4647" s="28"/>
      <c r="G4647" s="29"/>
    </row>
    <row r="4648" spans="1:7" ht="15">
      <c r="A4648" s="28"/>
      <c r="G4648" s="29"/>
    </row>
    <row r="4649" spans="1:7" ht="15">
      <c r="A4649" s="28"/>
      <c r="G4649" s="29"/>
    </row>
    <row r="4650" spans="1:7" ht="15">
      <c r="A4650" s="28"/>
      <c r="G4650" s="29"/>
    </row>
    <row r="4651" spans="1:7" ht="15">
      <c r="A4651" s="28"/>
      <c r="G4651" s="29"/>
    </row>
    <row r="4652" spans="1:7" ht="15">
      <c r="A4652" s="28"/>
      <c r="G4652" s="29"/>
    </row>
    <row r="4653" spans="1:7" ht="15">
      <c r="A4653" s="28"/>
      <c r="G4653" s="29"/>
    </row>
    <row r="4654" spans="1:7" ht="15">
      <c r="A4654" s="28"/>
      <c r="G4654" s="29"/>
    </row>
    <row r="4655" spans="1:7" ht="15">
      <c r="A4655" s="28"/>
      <c r="G4655" s="29"/>
    </row>
    <row r="4656" spans="1:7" ht="15">
      <c r="A4656" s="28"/>
      <c r="G4656" s="29"/>
    </row>
    <row r="4657" spans="1:7" ht="15">
      <c r="A4657" s="28"/>
      <c r="G4657" s="29"/>
    </row>
    <row r="4658" spans="1:7" ht="15">
      <c r="A4658" s="28"/>
      <c r="G4658" s="29"/>
    </row>
    <row r="4659" spans="1:7" ht="15">
      <c r="A4659" s="28"/>
      <c r="G4659" s="29"/>
    </row>
    <row r="4660" spans="1:7" ht="15">
      <c r="A4660" s="28"/>
      <c r="G4660" s="29"/>
    </row>
    <row r="4661" spans="1:7" ht="15">
      <c r="A4661" s="28"/>
      <c r="G4661" s="29"/>
    </row>
    <row r="4662" spans="1:7" ht="15">
      <c r="A4662" s="28"/>
      <c r="G4662" s="29"/>
    </row>
    <row r="4663" spans="1:7" ht="15">
      <c r="A4663" s="28"/>
      <c r="G4663" s="29"/>
    </row>
    <row r="4664" spans="1:7" ht="15">
      <c r="A4664" s="28"/>
      <c r="G4664" s="29"/>
    </row>
    <row r="4665" spans="1:7" ht="15">
      <c r="A4665" s="28"/>
      <c r="G4665" s="29"/>
    </row>
    <row r="4666" spans="1:7" ht="15">
      <c r="A4666" s="28"/>
      <c r="G4666" s="29"/>
    </row>
    <row r="4667" spans="1:7" ht="15">
      <c r="A4667" s="28"/>
      <c r="G4667" s="29"/>
    </row>
    <row r="4668" spans="1:7" ht="15">
      <c r="A4668" s="28"/>
      <c r="G4668" s="29"/>
    </row>
    <row r="4669" spans="1:7" ht="15">
      <c r="A4669" s="28"/>
      <c r="G4669" s="29"/>
    </row>
    <row r="4670" spans="1:7" ht="15">
      <c r="A4670" s="28"/>
      <c r="G4670" s="29"/>
    </row>
    <row r="4671" spans="1:7" ht="15">
      <c r="A4671" s="28"/>
      <c r="G4671" s="29"/>
    </row>
    <row r="4672" spans="1:7" ht="15">
      <c r="A4672" s="28"/>
      <c r="G4672" s="29"/>
    </row>
    <row r="4673" spans="1:7" ht="15">
      <c r="A4673" s="28"/>
      <c r="G4673" s="29"/>
    </row>
    <row r="4674" spans="1:7" ht="15">
      <c r="A4674" s="28"/>
      <c r="G4674" s="29"/>
    </row>
    <row r="4675" spans="1:7" ht="15">
      <c r="A4675" s="28"/>
      <c r="G4675" s="29"/>
    </row>
    <row r="4676" spans="1:7" ht="15">
      <c r="A4676" s="28"/>
      <c r="G4676" s="29"/>
    </row>
    <row r="4677" spans="1:7" ht="15">
      <c r="A4677" s="28"/>
      <c r="G4677" s="29"/>
    </row>
    <row r="4678" spans="1:7" ht="15">
      <c r="A4678" s="28"/>
      <c r="G4678" s="29"/>
    </row>
    <row r="4679" spans="1:7" ht="15">
      <c r="A4679" s="28"/>
      <c r="G4679" s="29"/>
    </row>
    <row r="4680" spans="1:7" ht="15">
      <c r="A4680" s="28"/>
      <c r="G4680" s="29"/>
    </row>
    <row r="4681" spans="1:7" ht="15">
      <c r="A4681" s="28"/>
      <c r="G4681" s="29"/>
    </row>
    <row r="4682" spans="1:7" ht="15">
      <c r="A4682" s="28"/>
      <c r="G4682" s="29"/>
    </row>
    <row r="4683" spans="1:7" ht="15">
      <c r="A4683" s="28"/>
      <c r="G4683" s="29"/>
    </row>
    <row r="4684" spans="1:7" ht="15">
      <c r="A4684" s="28"/>
      <c r="G4684" s="29"/>
    </row>
    <row r="4685" spans="1:7" ht="15">
      <c r="A4685" s="28"/>
      <c r="G4685" s="29"/>
    </row>
    <row r="4686" spans="1:7" ht="15">
      <c r="A4686" s="28"/>
      <c r="G4686" s="29"/>
    </row>
    <row r="4687" spans="1:7" ht="15">
      <c r="A4687" s="28"/>
      <c r="G4687" s="29"/>
    </row>
    <row r="4688" spans="1:7" ht="15">
      <c r="A4688" s="28"/>
      <c r="G4688" s="29"/>
    </row>
    <row r="4689" spans="1:7" ht="15">
      <c r="A4689" s="28"/>
      <c r="G4689" s="29"/>
    </row>
    <row r="4690" spans="1:7" ht="15">
      <c r="A4690" s="28"/>
      <c r="G4690" s="29"/>
    </row>
    <row r="4691" spans="1:7" ht="15">
      <c r="A4691" s="28"/>
      <c r="G4691" s="29"/>
    </row>
    <row r="4692" spans="1:7" ht="15">
      <c r="A4692" s="28"/>
      <c r="G4692" s="29"/>
    </row>
    <row r="4693" spans="1:7" ht="15">
      <c r="A4693" s="28"/>
      <c r="G4693" s="29"/>
    </row>
    <row r="4694" spans="1:7" ht="15">
      <c r="A4694" s="28"/>
      <c r="G4694" s="29"/>
    </row>
    <row r="4695" spans="1:7" ht="15">
      <c r="A4695" s="28"/>
      <c r="G4695" s="29"/>
    </row>
    <row r="4696" spans="1:7" ht="15">
      <c r="A4696" s="28"/>
      <c r="G4696" s="29"/>
    </row>
    <row r="4697" spans="1:7" ht="15">
      <c r="A4697" s="28"/>
      <c r="G4697" s="29"/>
    </row>
    <row r="4698" spans="1:7" ht="15">
      <c r="A4698" s="28"/>
      <c r="G4698" s="29"/>
    </row>
    <row r="4699" spans="1:7" ht="15">
      <c r="A4699" s="28"/>
      <c r="G4699" s="29"/>
    </row>
    <row r="4700" spans="1:7" ht="15">
      <c r="A4700" s="28"/>
      <c r="G4700" s="29"/>
    </row>
    <row r="4701" spans="1:7" ht="15">
      <c r="A4701" s="28"/>
      <c r="G4701" s="29"/>
    </row>
    <row r="4702" spans="1:7" ht="15">
      <c r="A4702" s="28"/>
      <c r="G4702" s="29"/>
    </row>
    <row r="4703" spans="1:7" ht="15">
      <c r="A4703" s="28"/>
      <c r="G4703" s="29"/>
    </row>
    <row r="4704" spans="1:7" ht="15">
      <c r="A4704" s="28"/>
      <c r="G4704" s="29"/>
    </row>
    <row r="4705" spans="1:7" ht="15">
      <c r="A4705" s="28"/>
      <c r="G4705" s="29"/>
    </row>
    <row r="4706" spans="1:7" ht="15">
      <c r="A4706" s="28"/>
      <c r="G4706" s="29"/>
    </row>
    <row r="4707" spans="1:7" ht="15">
      <c r="A4707" s="28"/>
      <c r="G4707" s="29"/>
    </row>
    <row r="4708" spans="1:7" ht="15">
      <c r="A4708" s="28"/>
      <c r="G4708" s="29"/>
    </row>
    <row r="4709" spans="1:7" ht="15">
      <c r="A4709" s="28"/>
      <c r="G4709" s="29"/>
    </row>
    <row r="4710" spans="1:7" ht="15">
      <c r="A4710" s="28"/>
      <c r="G4710" s="29"/>
    </row>
    <row r="4711" spans="1:7" ht="15">
      <c r="A4711" s="28"/>
      <c r="G4711" s="29"/>
    </row>
    <row r="4712" spans="1:7" ht="15">
      <c r="A4712" s="28"/>
      <c r="G4712" s="29"/>
    </row>
    <row r="4713" spans="1:7" ht="15">
      <c r="A4713" s="28"/>
      <c r="G4713" s="29"/>
    </row>
    <row r="4714" spans="1:7" ht="15">
      <c r="A4714" s="28"/>
      <c r="G4714" s="29"/>
    </row>
    <row r="4715" spans="1:7" ht="15">
      <c r="A4715" s="28"/>
      <c r="G4715" s="29"/>
    </row>
    <row r="4716" spans="1:7" ht="15">
      <c r="A4716" s="28"/>
      <c r="G4716" s="29"/>
    </row>
    <row r="4717" spans="1:7" ht="15">
      <c r="A4717" s="28"/>
      <c r="G4717" s="29"/>
    </row>
    <row r="4718" spans="1:7" ht="15">
      <c r="A4718" s="28"/>
      <c r="G4718" s="29"/>
    </row>
    <row r="4719" spans="1:7" ht="15">
      <c r="A4719" s="28"/>
      <c r="G4719" s="29"/>
    </row>
    <row r="4720" spans="1:7" ht="15">
      <c r="A4720" s="28"/>
      <c r="G4720" s="29"/>
    </row>
    <row r="4721" spans="1:7" ht="15">
      <c r="A4721" s="28"/>
      <c r="G4721" s="29"/>
    </row>
    <row r="4722" spans="1:7" ht="15">
      <c r="A4722" s="28"/>
      <c r="G4722" s="29"/>
    </row>
    <row r="4723" spans="1:7" ht="15">
      <c r="A4723" s="28"/>
      <c r="G4723" s="29"/>
    </row>
    <row r="4724" spans="1:7" ht="15">
      <c r="A4724" s="28"/>
      <c r="G4724" s="29"/>
    </row>
    <row r="4725" spans="1:7" ht="15">
      <c r="A4725" s="28"/>
      <c r="G4725" s="29"/>
    </row>
    <row r="4726" spans="1:7" ht="15">
      <c r="A4726" s="28"/>
      <c r="G4726" s="29"/>
    </row>
    <row r="4727" spans="1:7" ht="15">
      <c r="A4727" s="28"/>
      <c r="G4727" s="29"/>
    </row>
    <row r="4728" spans="1:7" ht="15">
      <c r="A4728" s="28"/>
      <c r="G4728" s="29"/>
    </row>
    <row r="4729" spans="1:7" ht="15">
      <c r="A4729" s="28"/>
      <c r="G4729" s="29"/>
    </row>
    <row r="4730" spans="1:7" ht="15">
      <c r="A4730" s="28"/>
      <c r="G4730" s="29"/>
    </row>
    <row r="4731" spans="1:7" ht="15">
      <c r="A4731" s="28"/>
      <c r="G4731" s="29"/>
    </row>
    <row r="4732" spans="1:7" ht="15">
      <c r="A4732" s="28"/>
      <c r="G4732" s="29"/>
    </row>
    <row r="4733" spans="1:7" ht="15">
      <c r="A4733" s="28"/>
      <c r="G4733" s="29"/>
    </row>
    <row r="4734" spans="1:7" ht="15">
      <c r="A4734" s="28"/>
      <c r="G4734" s="29"/>
    </row>
    <row r="4735" spans="1:7" ht="15">
      <c r="A4735" s="28"/>
      <c r="G4735" s="29"/>
    </row>
    <row r="4736" spans="1:7" ht="15">
      <c r="A4736" s="28"/>
      <c r="G4736" s="29"/>
    </row>
    <row r="4737" spans="1:7" ht="15">
      <c r="A4737" s="28"/>
      <c r="G4737" s="29"/>
    </row>
    <row r="4738" spans="1:7" ht="15">
      <c r="A4738" s="28"/>
      <c r="G4738" s="29"/>
    </row>
    <row r="4739" spans="1:7" ht="15">
      <c r="A4739" s="28"/>
      <c r="G4739" s="29"/>
    </row>
    <row r="4740" spans="1:7" ht="15">
      <c r="A4740" s="28"/>
      <c r="G4740" s="29"/>
    </row>
    <row r="4741" spans="1:7" ht="15">
      <c r="A4741" s="28"/>
      <c r="G4741" s="29"/>
    </row>
    <row r="4742" spans="1:7" ht="15">
      <c r="A4742" s="28"/>
      <c r="G4742" s="29"/>
    </row>
    <row r="4743" spans="1:7" ht="15">
      <c r="A4743" s="28"/>
      <c r="G4743" s="29"/>
    </row>
    <row r="4744" spans="1:7" ht="15">
      <c r="A4744" s="28"/>
      <c r="G4744" s="29"/>
    </row>
    <row r="4745" spans="1:7" ht="15">
      <c r="A4745" s="28"/>
      <c r="G4745" s="29"/>
    </row>
    <row r="4746" spans="1:7" ht="15">
      <c r="A4746" s="28"/>
      <c r="G4746" s="29"/>
    </row>
    <row r="4747" spans="1:7" ht="15">
      <c r="A4747" s="28"/>
      <c r="G4747" s="29"/>
    </row>
    <row r="4748" spans="1:7" ht="15">
      <c r="A4748" s="28"/>
      <c r="G4748" s="29"/>
    </row>
    <row r="4749" spans="1:7" ht="15">
      <c r="A4749" s="28"/>
      <c r="G4749" s="29"/>
    </row>
    <row r="4750" spans="1:7" ht="15">
      <c r="A4750" s="28"/>
      <c r="G4750" s="29"/>
    </row>
    <row r="4751" spans="1:7" ht="15">
      <c r="A4751" s="28"/>
      <c r="G4751" s="29"/>
    </row>
    <row r="4752" spans="1:7" ht="15">
      <c r="A4752" s="28"/>
      <c r="G4752" s="29"/>
    </row>
    <row r="4753" spans="1:7" ht="15">
      <c r="A4753" s="28"/>
      <c r="G4753" s="29"/>
    </row>
    <row r="4754" spans="1:7" ht="15">
      <c r="A4754" s="28"/>
      <c r="G4754" s="29"/>
    </row>
    <row r="4755" spans="1:7" ht="15">
      <c r="A4755" s="28"/>
      <c r="G4755" s="29"/>
    </row>
    <row r="4756" spans="1:7" ht="15">
      <c r="A4756" s="28"/>
      <c r="G4756" s="29"/>
    </row>
    <row r="4757" spans="1:7" ht="15">
      <c r="A4757" s="28"/>
      <c r="G4757" s="29"/>
    </row>
    <row r="4758" spans="1:7" ht="15">
      <c r="A4758" s="28"/>
      <c r="G4758" s="29"/>
    </row>
    <row r="4759" spans="1:7" ht="15">
      <c r="A4759" s="28"/>
      <c r="G4759" s="29"/>
    </row>
    <row r="4760" spans="1:7" ht="15">
      <c r="A4760" s="28"/>
      <c r="G4760" s="29"/>
    </row>
    <row r="4761" spans="1:7" ht="15">
      <c r="A4761" s="28"/>
      <c r="G4761" s="29"/>
    </row>
    <row r="4762" spans="1:7" ht="15">
      <c r="A4762" s="28"/>
      <c r="G4762" s="29"/>
    </row>
    <row r="4763" spans="1:7" ht="15">
      <c r="A4763" s="28"/>
      <c r="G4763" s="29"/>
    </row>
    <row r="4764" spans="1:7" ht="15">
      <c r="A4764" s="28"/>
      <c r="G4764" s="29"/>
    </row>
    <row r="4765" spans="1:7" ht="15">
      <c r="A4765" s="28"/>
      <c r="G4765" s="29"/>
    </row>
    <row r="4766" spans="1:7" ht="15">
      <c r="A4766" s="28"/>
      <c r="G4766" s="29"/>
    </row>
    <row r="4767" spans="1:7" ht="15">
      <c r="A4767" s="28"/>
      <c r="G4767" s="29"/>
    </row>
    <row r="4768" spans="1:7" ht="15">
      <c r="A4768" s="28"/>
      <c r="G4768" s="29"/>
    </row>
    <row r="4769" spans="1:7" ht="15">
      <c r="A4769" s="28"/>
      <c r="G4769" s="29"/>
    </row>
    <row r="4770" spans="1:7" ht="15">
      <c r="A4770" s="28"/>
      <c r="G4770" s="29"/>
    </row>
    <row r="4771" spans="1:7" ht="15">
      <c r="A4771" s="28"/>
      <c r="G4771" s="29"/>
    </row>
    <row r="4772" spans="1:7" ht="15">
      <c r="A4772" s="28"/>
      <c r="G4772" s="29"/>
    </row>
    <row r="4773" spans="1:7" ht="15">
      <c r="A4773" s="28"/>
      <c r="G4773" s="29"/>
    </row>
    <row r="4774" spans="1:7" ht="15">
      <c r="A4774" s="28"/>
      <c r="G4774" s="29"/>
    </row>
    <row r="4775" spans="1:7" ht="15">
      <c r="A4775" s="28"/>
      <c r="G4775" s="29"/>
    </row>
    <row r="4776" spans="1:7" ht="15">
      <c r="A4776" s="28"/>
      <c r="G4776" s="29"/>
    </row>
    <row r="4777" spans="1:7" ht="15">
      <c r="A4777" s="28"/>
      <c r="G4777" s="29"/>
    </row>
    <row r="4778" spans="1:7" ht="15">
      <c r="A4778" s="28"/>
      <c r="G4778" s="29"/>
    </row>
    <row r="4779" spans="1:7" ht="15">
      <c r="A4779" s="28"/>
      <c r="G4779" s="29"/>
    </row>
    <row r="4780" spans="1:7" ht="15">
      <c r="A4780" s="28"/>
      <c r="G4780" s="29"/>
    </row>
    <row r="4781" spans="1:7" ht="15">
      <c r="A4781" s="28"/>
      <c r="G4781" s="29"/>
    </row>
    <row r="4782" spans="1:7" ht="15">
      <c r="A4782" s="28"/>
      <c r="G4782" s="29"/>
    </row>
    <row r="4783" spans="1:7" ht="15">
      <c r="A4783" s="28"/>
      <c r="G4783" s="29"/>
    </row>
    <row r="4784" spans="1:7" ht="15">
      <c r="A4784" s="28"/>
      <c r="G4784" s="29"/>
    </row>
    <row r="4785" spans="1:7" ht="15">
      <c r="A4785" s="28"/>
      <c r="G4785" s="29"/>
    </row>
    <row r="4786" spans="1:7" ht="15">
      <c r="A4786" s="28"/>
      <c r="G4786" s="29"/>
    </row>
    <row r="4787" spans="1:7" ht="15">
      <c r="A4787" s="28"/>
      <c r="G4787" s="29"/>
    </row>
    <row r="4788" spans="1:7" ht="15">
      <c r="A4788" s="28"/>
      <c r="G4788" s="29"/>
    </row>
    <row r="4789" spans="1:7" ht="15">
      <c r="A4789" s="28"/>
      <c r="G4789" s="29"/>
    </row>
    <row r="4790" spans="1:7" ht="15">
      <c r="A4790" s="28"/>
      <c r="G4790" s="29"/>
    </row>
    <row r="4791" spans="1:7" ht="15">
      <c r="A4791" s="28"/>
      <c r="G4791" s="29"/>
    </row>
    <row r="4792" spans="1:7" ht="15">
      <c r="A4792" s="28"/>
      <c r="G4792" s="29"/>
    </row>
    <row r="4793" spans="1:7" ht="15">
      <c r="A4793" s="28"/>
      <c r="G4793" s="29"/>
    </row>
    <row r="4794" spans="1:7" ht="15">
      <c r="A4794" s="28"/>
      <c r="G4794" s="29"/>
    </row>
    <row r="4795" spans="1:7" ht="15">
      <c r="A4795" s="28"/>
      <c r="G4795" s="29"/>
    </row>
    <row r="4796" spans="1:7" ht="15">
      <c r="A4796" s="28"/>
      <c r="G4796" s="29"/>
    </row>
    <row r="4797" spans="1:7" ht="15">
      <c r="A4797" s="28"/>
      <c r="G4797" s="29"/>
    </row>
    <row r="4798" spans="1:7" ht="15">
      <c r="A4798" s="28"/>
      <c r="G4798" s="29"/>
    </row>
    <row r="4799" spans="1:7" ht="15">
      <c r="A4799" s="28"/>
      <c r="G4799" s="29"/>
    </row>
    <row r="4800" spans="1:7" ht="15">
      <c r="A4800" s="28"/>
      <c r="G4800" s="29"/>
    </row>
    <row r="4801" spans="1:7" ht="15">
      <c r="A4801" s="28"/>
      <c r="G4801" s="29"/>
    </row>
    <row r="4802" spans="1:7" ht="15">
      <c r="A4802" s="28"/>
      <c r="G4802" s="29"/>
    </row>
    <row r="4803" spans="1:7" ht="15">
      <c r="A4803" s="28"/>
      <c r="G4803" s="29"/>
    </row>
    <row r="4804" spans="1:7" ht="15">
      <c r="A4804" s="28"/>
      <c r="G4804" s="29"/>
    </row>
    <row r="4805" spans="1:7" ht="15">
      <c r="A4805" s="28"/>
      <c r="G4805" s="29"/>
    </row>
    <row r="4806" spans="1:7" ht="15">
      <c r="A4806" s="28"/>
      <c r="G4806" s="29"/>
    </row>
    <row r="4807" spans="1:7" ht="15">
      <c r="A4807" s="28"/>
      <c r="G4807" s="29"/>
    </row>
    <row r="4808" spans="1:7" ht="15">
      <c r="A4808" s="28"/>
      <c r="G4808" s="29"/>
    </row>
    <row r="4809" spans="1:7" ht="15">
      <c r="A4809" s="28"/>
      <c r="G4809" s="29"/>
    </row>
    <row r="4810" spans="1:7" ht="15">
      <c r="A4810" s="28"/>
      <c r="G4810" s="29"/>
    </row>
    <row r="4811" spans="1:7" ht="15">
      <c r="A4811" s="28"/>
      <c r="G4811" s="29"/>
    </row>
    <row r="4812" spans="1:7" ht="15">
      <c r="A4812" s="28"/>
      <c r="G4812" s="29"/>
    </row>
    <row r="4813" spans="1:7" ht="15">
      <c r="A4813" s="28"/>
      <c r="G4813" s="29"/>
    </row>
    <row r="4814" spans="1:7" ht="15">
      <c r="A4814" s="28"/>
      <c r="G4814" s="29"/>
    </row>
    <row r="4815" spans="1:7" ht="15">
      <c r="A4815" s="28"/>
      <c r="G4815" s="29"/>
    </row>
    <row r="4816" spans="1:7" ht="15">
      <c r="A4816" s="28"/>
      <c r="G4816" s="29"/>
    </row>
    <row r="4817" spans="1:7" ht="15">
      <c r="A4817" s="28"/>
      <c r="G4817" s="29"/>
    </row>
    <row r="4818" spans="1:7" ht="15">
      <c r="A4818" s="28"/>
      <c r="G4818" s="29"/>
    </row>
    <row r="4819" spans="1:7" ht="15">
      <c r="A4819" s="28"/>
      <c r="G4819" s="29"/>
    </row>
    <row r="4820" spans="1:7" ht="15">
      <c r="A4820" s="28"/>
      <c r="G4820" s="29"/>
    </row>
    <row r="4821" spans="1:7" ht="15">
      <c r="A4821" s="28"/>
      <c r="G4821" s="29"/>
    </row>
    <row r="4822" spans="1:7" ht="15">
      <c r="A4822" s="28"/>
      <c r="G4822" s="29"/>
    </row>
    <row r="4823" spans="1:7" ht="15">
      <c r="A4823" s="28"/>
      <c r="G4823" s="29"/>
    </row>
    <row r="4824" spans="1:7" ht="15">
      <c r="A4824" s="28"/>
      <c r="G4824" s="29"/>
    </row>
    <row r="4825" spans="1:7" ht="15">
      <c r="A4825" s="28"/>
      <c r="G4825" s="29"/>
    </row>
    <row r="4826" spans="1:7" ht="15">
      <c r="A4826" s="28"/>
      <c r="G4826" s="29"/>
    </row>
    <row r="4827" spans="1:7" ht="15">
      <c r="A4827" s="28"/>
      <c r="G4827" s="29"/>
    </row>
    <row r="4828" spans="1:7" ht="15">
      <c r="A4828" s="28"/>
      <c r="G4828" s="29"/>
    </row>
    <row r="4829" spans="1:7" ht="15">
      <c r="A4829" s="28"/>
      <c r="G4829" s="29"/>
    </row>
    <row r="4830" spans="1:7" ht="15">
      <c r="A4830" s="28"/>
      <c r="G4830" s="29"/>
    </row>
    <row r="4831" spans="1:7" ht="15">
      <c r="A4831" s="28"/>
      <c r="G4831" s="29"/>
    </row>
    <row r="4832" spans="1:7" ht="15">
      <c r="A4832" s="28"/>
      <c r="G4832" s="29"/>
    </row>
    <row r="4833" spans="1:7" ht="15">
      <c r="A4833" s="28"/>
      <c r="G4833" s="29"/>
    </row>
    <row r="4834" spans="1:7" ht="15">
      <c r="A4834" s="28"/>
      <c r="G4834" s="29"/>
    </row>
    <row r="4835" spans="1:7" ht="15">
      <c r="A4835" s="28"/>
      <c r="G4835" s="29"/>
    </row>
    <row r="4836" spans="1:7" ht="15">
      <c r="A4836" s="28"/>
      <c r="G4836" s="29"/>
    </row>
    <row r="4837" spans="1:7" ht="15">
      <c r="A4837" s="28"/>
      <c r="G4837" s="29"/>
    </row>
    <row r="4838" spans="1:7" ht="15">
      <c r="A4838" s="28"/>
      <c r="G4838" s="29"/>
    </row>
    <row r="4839" spans="1:7" ht="15">
      <c r="A4839" s="28"/>
      <c r="G4839" s="29"/>
    </row>
    <row r="4840" spans="1:7" ht="15">
      <c r="A4840" s="28"/>
      <c r="G4840" s="29"/>
    </row>
    <row r="4841" spans="1:7" ht="15">
      <c r="A4841" s="28"/>
      <c r="G4841" s="29"/>
    </row>
    <row r="4842" spans="1:7" ht="15">
      <c r="A4842" s="28"/>
      <c r="G4842" s="29"/>
    </row>
    <row r="4843" spans="1:7" ht="15">
      <c r="A4843" s="28"/>
      <c r="G4843" s="29"/>
    </row>
    <row r="4844" spans="1:7" ht="15">
      <c r="A4844" s="28"/>
      <c r="G4844" s="29"/>
    </row>
    <row r="4845" spans="1:7" ht="15">
      <c r="A4845" s="28"/>
      <c r="G4845" s="29"/>
    </row>
    <row r="4846" spans="1:7" ht="15">
      <c r="A4846" s="28"/>
      <c r="G4846" s="29"/>
    </row>
    <row r="4847" spans="1:7" ht="15">
      <c r="A4847" s="28"/>
      <c r="G4847" s="29"/>
    </row>
    <row r="4848" spans="1:7" ht="15">
      <c r="A4848" s="28"/>
      <c r="G4848" s="29"/>
    </row>
    <row r="4849" spans="1:7" ht="15">
      <c r="A4849" s="28"/>
      <c r="G4849" s="29"/>
    </row>
    <row r="4850" spans="1:7" ht="15">
      <c r="A4850" s="28"/>
      <c r="G4850" s="29"/>
    </row>
    <row r="4851" spans="1:7" ht="15">
      <c r="A4851" s="28"/>
      <c r="G4851" s="29"/>
    </row>
    <row r="4852" spans="1:7" ht="15">
      <c r="A4852" s="28"/>
      <c r="G4852" s="29"/>
    </row>
    <row r="4853" spans="1:7" ht="15">
      <c r="A4853" s="28"/>
      <c r="G4853" s="29"/>
    </row>
    <row r="4854" spans="1:7" ht="15">
      <c r="A4854" s="28"/>
      <c r="G4854" s="29"/>
    </row>
    <row r="4855" spans="1:7" ht="15">
      <c r="A4855" s="28"/>
      <c r="G4855" s="29"/>
    </row>
    <row r="4856" spans="1:7" ht="15">
      <c r="A4856" s="28"/>
      <c r="G4856" s="29"/>
    </row>
    <row r="4857" spans="1:7" ht="15">
      <c r="A4857" s="28"/>
      <c r="G4857" s="29"/>
    </row>
    <row r="4858" spans="1:7" ht="15">
      <c r="A4858" s="28"/>
      <c r="G4858" s="29"/>
    </row>
    <row r="4859" spans="1:7" ht="15">
      <c r="A4859" s="28"/>
      <c r="G4859" s="29"/>
    </row>
    <row r="4860" spans="1:7" ht="15">
      <c r="A4860" s="28"/>
      <c r="G4860" s="29"/>
    </row>
    <row r="4861" spans="1:7" ht="15">
      <c r="A4861" s="28"/>
      <c r="G4861" s="29"/>
    </row>
    <row r="4862" spans="1:7" ht="15">
      <c r="A4862" s="28"/>
      <c r="G4862" s="29"/>
    </row>
    <row r="4863" spans="1:7" ht="15">
      <c r="A4863" s="28"/>
      <c r="G4863" s="29"/>
    </row>
    <row r="4864" spans="1:7" ht="15">
      <c r="A4864" s="28"/>
      <c r="G4864" s="29"/>
    </row>
    <row r="4865" spans="1:7" ht="15">
      <c r="A4865" s="28"/>
      <c r="G4865" s="29"/>
    </row>
    <row r="4866" spans="1:7" ht="15">
      <c r="A4866" s="28"/>
      <c r="G4866" s="29"/>
    </row>
    <row r="4867" spans="1:7" ht="15">
      <c r="A4867" s="28"/>
      <c r="G4867" s="29"/>
    </row>
    <row r="4868" spans="1:7" ht="15">
      <c r="A4868" s="28"/>
      <c r="G4868" s="29"/>
    </row>
    <row r="4869" spans="1:7" ht="15">
      <c r="A4869" s="28"/>
      <c r="G4869" s="29"/>
    </row>
    <row r="4870" spans="1:7" ht="15">
      <c r="A4870" s="28"/>
      <c r="G4870" s="29"/>
    </row>
    <row r="4871" spans="1:7" ht="15">
      <c r="A4871" s="28"/>
      <c r="G4871" s="29"/>
    </row>
    <row r="4872" spans="1:7" ht="15">
      <c r="A4872" s="28"/>
      <c r="G4872" s="29"/>
    </row>
    <row r="4873" spans="1:7" ht="15">
      <c r="A4873" s="28"/>
      <c r="G4873" s="29"/>
    </row>
    <row r="4874" spans="1:7" ht="15">
      <c r="A4874" s="28"/>
      <c r="G4874" s="29"/>
    </row>
    <row r="4875" spans="1:7" ht="15">
      <c r="A4875" s="28"/>
      <c r="G4875" s="29"/>
    </row>
    <row r="4876" spans="1:7" ht="15">
      <c r="A4876" s="28"/>
      <c r="G4876" s="29"/>
    </row>
    <row r="4877" spans="1:7" ht="15">
      <c r="A4877" s="28"/>
      <c r="G4877" s="29"/>
    </row>
    <row r="4878" spans="1:7" ht="15">
      <c r="A4878" s="28"/>
      <c r="G4878" s="29"/>
    </row>
    <row r="4879" spans="1:7" ht="15">
      <c r="A4879" s="28"/>
      <c r="G4879" s="29"/>
    </row>
    <row r="4880" spans="1:7" ht="15">
      <c r="A4880" s="28"/>
      <c r="G4880" s="29"/>
    </row>
    <row r="4881" spans="1:7" ht="15">
      <c r="A4881" s="28"/>
      <c r="G4881" s="29"/>
    </row>
    <row r="4882" spans="1:7" ht="15">
      <c r="A4882" s="28"/>
      <c r="G4882" s="29"/>
    </row>
    <row r="4883" spans="1:7" ht="15">
      <c r="A4883" s="28"/>
      <c r="G4883" s="29"/>
    </row>
    <row r="4884" spans="1:7" ht="15">
      <c r="A4884" s="28"/>
      <c r="G4884" s="29"/>
    </row>
    <row r="4885" spans="1:7" ht="15">
      <c r="A4885" s="28"/>
      <c r="G4885" s="29"/>
    </row>
    <row r="4886" spans="1:7" ht="15">
      <c r="A4886" s="28"/>
      <c r="G4886" s="29"/>
    </row>
    <row r="4887" spans="1:7" ht="15">
      <c r="A4887" s="28"/>
      <c r="G4887" s="29"/>
    </row>
    <row r="4888" spans="1:7" ht="15">
      <c r="A4888" s="28"/>
      <c r="G4888" s="29"/>
    </row>
    <row r="4889" spans="1:7" ht="15">
      <c r="A4889" s="28"/>
      <c r="G4889" s="29"/>
    </row>
    <row r="4890" spans="1:7" ht="15">
      <c r="A4890" s="28"/>
      <c r="G4890" s="29"/>
    </row>
    <row r="4891" spans="1:7" ht="15">
      <c r="A4891" s="28"/>
      <c r="G4891" s="29"/>
    </row>
    <row r="4892" spans="1:7" ht="15">
      <c r="A4892" s="28"/>
      <c r="G4892" s="29"/>
    </row>
    <row r="4893" spans="1:7" ht="15">
      <c r="A4893" s="28"/>
      <c r="G4893" s="29"/>
    </row>
    <row r="4894" spans="1:7" ht="15">
      <c r="A4894" s="28"/>
      <c r="G4894" s="29"/>
    </row>
    <row r="4895" spans="1:7" ht="15">
      <c r="A4895" s="28"/>
      <c r="G4895" s="29"/>
    </row>
    <row r="4896" spans="1:7" ht="15">
      <c r="A4896" s="28"/>
      <c r="G4896" s="29"/>
    </row>
    <row r="4897" spans="1:7" ht="15">
      <c r="A4897" s="28"/>
      <c r="G4897" s="29"/>
    </row>
    <row r="4898" spans="1:7" ht="15">
      <c r="A4898" s="28"/>
      <c r="G4898" s="29"/>
    </row>
    <row r="4899" spans="1:7" ht="15">
      <c r="A4899" s="28"/>
      <c r="G4899" s="29"/>
    </row>
    <row r="4900" spans="1:7" ht="15">
      <c r="A4900" s="28"/>
      <c r="G4900" s="29"/>
    </row>
    <row r="4901" spans="1:7" ht="15">
      <c r="A4901" s="28"/>
      <c r="G4901" s="29"/>
    </row>
    <row r="4902" spans="1:7" ht="15">
      <c r="A4902" s="28"/>
      <c r="G4902" s="29"/>
    </row>
    <row r="4903" spans="1:7" ht="15">
      <c r="A4903" s="28"/>
      <c r="G4903" s="29"/>
    </row>
    <row r="4904" spans="1:7" ht="15">
      <c r="A4904" s="28"/>
      <c r="G4904" s="29"/>
    </row>
    <row r="4905" spans="1:7" ht="15">
      <c r="A4905" s="28"/>
      <c r="G4905" s="29"/>
    </row>
    <row r="4906" spans="1:7" ht="15">
      <c r="A4906" s="28"/>
      <c r="G4906" s="29"/>
    </row>
    <row r="4907" spans="1:7" ht="15">
      <c r="A4907" s="28"/>
      <c r="G4907" s="29"/>
    </row>
    <row r="4908" spans="1:7" ht="15">
      <c r="A4908" s="28"/>
      <c r="G4908" s="29"/>
    </row>
    <row r="4909" spans="1:7" ht="15">
      <c r="A4909" s="28"/>
      <c r="G4909" s="29"/>
    </row>
    <row r="4910" spans="1:7" ht="15">
      <c r="A4910" s="28"/>
      <c r="G4910" s="29"/>
    </row>
    <row r="4911" spans="1:7" ht="15">
      <c r="A4911" s="28"/>
      <c r="G4911" s="29"/>
    </row>
    <row r="4912" spans="1:7" ht="15">
      <c r="A4912" s="28"/>
      <c r="G4912" s="29"/>
    </row>
    <row r="4913" spans="1:7" ht="15">
      <c r="A4913" s="28"/>
      <c r="G4913" s="29"/>
    </row>
    <row r="4914" spans="1:7" ht="15">
      <c r="A4914" s="28"/>
      <c r="G4914" s="29"/>
    </row>
    <row r="4915" spans="1:7" ht="15">
      <c r="A4915" s="28"/>
      <c r="G4915" s="29"/>
    </row>
    <row r="4916" spans="1:7" ht="15">
      <c r="A4916" s="28"/>
      <c r="G4916" s="29"/>
    </row>
    <row r="4917" spans="1:7" ht="15">
      <c r="A4917" s="28"/>
      <c r="G4917" s="29"/>
    </row>
    <row r="4918" spans="1:7" ht="15">
      <c r="A4918" s="28"/>
      <c r="G4918" s="29"/>
    </row>
    <row r="4919" spans="1:7" ht="15">
      <c r="A4919" s="28"/>
      <c r="G4919" s="29"/>
    </row>
    <row r="4920" spans="1:7" ht="15">
      <c r="A4920" s="28"/>
      <c r="G4920" s="29"/>
    </row>
    <row r="4921" spans="1:7" ht="15">
      <c r="A4921" s="28"/>
      <c r="G4921" s="29"/>
    </row>
    <row r="4922" spans="1:7" ht="15">
      <c r="A4922" s="28"/>
      <c r="G4922" s="29"/>
    </row>
    <row r="4923" spans="1:7" ht="15">
      <c r="A4923" s="28"/>
      <c r="G4923" s="29"/>
    </row>
    <row r="4924" spans="1:7" ht="15">
      <c r="A4924" s="28"/>
      <c r="G4924" s="29"/>
    </row>
    <row r="4925" spans="1:7" ht="15">
      <c r="A4925" s="28"/>
      <c r="G4925" s="29"/>
    </row>
    <row r="4926" spans="1:7" ht="15">
      <c r="A4926" s="28"/>
      <c r="G4926" s="29"/>
    </row>
    <row r="4927" spans="1:7" ht="15">
      <c r="A4927" s="28"/>
      <c r="G4927" s="29"/>
    </row>
    <row r="4928" spans="1:7" ht="15">
      <c r="A4928" s="28"/>
      <c r="G4928" s="29"/>
    </row>
    <row r="4929" spans="1:7" ht="15">
      <c r="A4929" s="28"/>
      <c r="G4929" s="29"/>
    </row>
    <row r="4930" spans="1:7" ht="15">
      <c r="A4930" s="28"/>
      <c r="G4930" s="29"/>
    </row>
    <row r="4931" spans="1:7" ht="15">
      <c r="A4931" s="28"/>
      <c r="G4931" s="29"/>
    </row>
    <row r="4932" spans="1:7" ht="15">
      <c r="A4932" s="28"/>
      <c r="G4932" s="29"/>
    </row>
    <row r="4933" spans="1:7" ht="15">
      <c r="A4933" s="28"/>
      <c r="G4933" s="29"/>
    </row>
    <row r="4934" spans="1:7" ht="15">
      <c r="A4934" s="28"/>
      <c r="G4934" s="29"/>
    </row>
    <row r="4935" spans="1:7" ht="15">
      <c r="A4935" s="28"/>
      <c r="G4935" s="29"/>
    </row>
    <row r="4936" spans="1:7" ht="15">
      <c r="A4936" s="28"/>
      <c r="G4936" s="29"/>
    </row>
    <row r="4937" spans="1:7" ht="15">
      <c r="A4937" s="28"/>
      <c r="G4937" s="29"/>
    </row>
    <row r="4938" spans="1:7" ht="15">
      <c r="A4938" s="28"/>
      <c r="G4938" s="29"/>
    </row>
    <row r="4939" spans="1:7" ht="15">
      <c r="A4939" s="28"/>
      <c r="G4939" s="29"/>
    </row>
    <row r="4940" spans="1:7" ht="15">
      <c r="A4940" s="28"/>
      <c r="G4940" s="29"/>
    </row>
    <row r="4941" spans="1:7" ht="15">
      <c r="A4941" s="28"/>
      <c r="G4941" s="29"/>
    </row>
    <row r="4942" spans="1:7" ht="15">
      <c r="A4942" s="28"/>
      <c r="G4942" s="29"/>
    </row>
    <row r="4943" spans="1:7" ht="15">
      <c r="A4943" s="28"/>
      <c r="G4943" s="29"/>
    </row>
    <row r="4944" spans="1:7" ht="15">
      <c r="A4944" s="28"/>
      <c r="G4944" s="29"/>
    </row>
    <row r="4945" spans="1:7" ht="15">
      <c r="A4945" s="28"/>
      <c r="G4945" s="29"/>
    </row>
    <row r="4946" spans="1:7" ht="15">
      <c r="A4946" s="28"/>
      <c r="G4946" s="29"/>
    </row>
    <row r="4947" spans="1:7" ht="15">
      <c r="A4947" s="28"/>
      <c r="G4947" s="29"/>
    </row>
    <row r="4948" spans="1:7" ht="15">
      <c r="A4948" s="28"/>
      <c r="G4948" s="29"/>
    </row>
    <row r="4949" spans="1:7" ht="15">
      <c r="A4949" s="28"/>
      <c r="G4949" s="29"/>
    </row>
    <row r="4950" spans="1:7" ht="15">
      <c r="A4950" s="28"/>
      <c r="G4950" s="29"/>
    </row>
    <row r="4951" spans="1:7" ht="15">
      <c r="A4951" s="28"/>
      <c r="G4951" s="29"/>
    </row>
    <row r="4952" spans="1:7" ht="15">
      <c r="A4952" s="28"/>
      <c r="G4952" s="29"/>
    </row>
    <row r="4953" spans="1:7" ht="15">
      <c r="A4953" s="28"/>
      <c r="G4953" s="29"/>
    </row>
    <row r="4954" spans="1:7" ht="15">
      <c r="A4954" s="28"/>
      <c r="G4954" s="29"/>
    </row>
    <row r="4955" spans="1:7" ht="15">
      <c r="A4955" s="28"/>
      <c r="G4955" s="29"/>
    </row>
    <row r="4956" spans="1:7" ht="15">
      <c r="A4956" s="28"/>
      <c r="G4956" s="29"/>
    </row>
    <row r="4957" spans="1:7" ht="15">
      <c r="A4957" s="28"/>
      <c r="G4957" s="29"/>
    </row>
    <row r="4958" spans="1:7" ht="15">
      <c r="A4958" s="28"/>
      <c r="G4958" s="29"/>
    </row>
    <row r="4959" spans="1:7" ht="15">
      <c r="A4959" s="28"/>
      <c r="G4959" s="29"/>
    </row>
    <row r="4960" spans="1:7" ht="15">
      <c r="A4960" s="28"/>
      <c r="G4960" s="29"/>
    </row>
    <row r="4961" spans="1:7" ht="15">
      <c r="A4961" s="28"/>
      <c r="G4961" s="29"/>
    </row>
    <row r="4962" spans="1:7" ht="15">
      <c r="A4962" s="28"/>
      <c r="G4962" s="29"/>
    </row>
    <row r="4963" spans="1:7" ht="15">
      <c r="A4963" s="28"/>
      <c r="G4963" s="29"/>
    </row>
    <row r="4964" spans="1:7" ht="15">
      <c r="A4964" s="28"/>
      <c r="G4964" s="29"/>
    </row>
    <row r="4965" spans="1:7" ht="15">
      <c r="A4965" s="28"/>
      <c r="G4965" s="29"/>
    </row>
    <row r="4966" spans="1:7" ht="15">
      <c r="A4966" s="28"/>
      <c r="G4966" s="29"/>
    </row>
    <row r="4967" spans="1:7" ht="15">
      <c r="A4967" s="28"/>
      <c r="G4967" s="29"/>
    </row>
    <row r="4968" spans="1:7" ht="15">
      <c r="A4968" s="28"/>
      <c r="G4968" s="29"/>
    </row>
    <row r="4969" spans="1:7" ht="15">
      <c r="A4969" s="28"/>
      <c r="G4969" s="29"/>
    </row>
    <row r="4970" spans="1:7" ht="15">
      <c r="A4970" s="28"/>
      <c r="G4970" s="29"/>
    </row>
    <row r="4971" spans="1:7" ht="15">
      <c r="A4971" s="28"/>
      <c r="G4971" s="29"/>
    </row>
    <row r="4972" spans="1:7" ht="15">
      <c r="A4972" s="28"/>
      <c r="G4972" s="29"/>
    </row>
    <row r="4973" spans="1:7" ht="15">
      <c r="A4973" s="28"/>
      <c r="G4973" s="29"/>
    </row>
    <row r="4974" spans="1:7" ht="15">
      <c r="A4974" s="28"/>
      <c r="G4974" s="29"/>
    </row>
    <row r="4975" spans="1:7" ht="15">
      <c r="A4975" s="28"/>
      <c r="G4975" s="29"/>
    </row>
    <row r="4976" spans="1:7" ht="15">
      <c r="A4976" s="28"/>
      <c r="G4976" s="29"/>
    </row>
    <row r="4977" spans="1:7" ht="15">
      <c r="A4977" s="28"/>
      <c r="G4977" s="29"/>
    </row>
    <row r="4978" spans="1:7" ht="15">
      <c r="A4978" s="28"/>
      <c r="G4978" s="29"/>
    </row>
    <row r="4979" spans="1:7" ht="15">
      <c r="A4979" s="28"/>
      <c r="G4979" s="29"/>
    </row>
    <row r="4980" spans="1:7" ht="15">
      <c r="A4980" s="28"/>
      <c r="G4980" s="29"/>
    </row>
    <row r="4981" spans="1:7" ht="15">
      <c r="A4981" s="28"/>
      <c r="G4981" s="29"/>
    </row>
    <row r="4982" spans="1:7" ht="15">
      <c r="A4982" s="28"/>
      <c r="G4982" s="29"/>
    </row>
    <row r="4983" spans="1:7" ht="15">
      <c r="A4983" s="28"/>
      <c r="G4983" s="29"/>
    </row>
    <row r="4984" spans="1:7" ht="15">
      <c r="A4984" s="28"/>
      <c r="G4984" s="29"/>
    </row>
    <row r="4985" spans="1:7" ht="15">
      <c r="A4985" s="28"/>
      <c r="G4985" s="29"/>
    </row>
    <row r="4986" spans="1:7" ht="15">
      <c r="A4986" s="28"/>
      <c r="G4986" s="29"/>
    </row>
    <row r="4987" spans="1:7" ht="15">
      <c r="A4987" s="28"/>
      <c r="G4987" s="29"/>
    </row>
    <row r="4988" spans="1:7" ht="15">
      <c r="A4988" s="28"/>
      <c r="G4988" s="29"/>
    </row>
    <row r="4989" spans="1:7" ht="15">
      <c r="A4989" s="28"/>
      <c r="G4989" s="29"/>
    </row>
    <row r="4990" spans="1:7" ht="15">
      <c r="A4990" s="28"/>
      <c r="G4990" s="29"/>
    </row>
    <row r="4991" spans="1:7" ht="15">
      <c r="A4991" s="28"/>
      <c r="G4991" s="29"/>
    </row>
    <row r="4992" spans="1:7" ht="15">
      <c r="A4992" s="28"/>
      <c r="G4992" s="29"/>
    </row>
    <row r="4993" spans="1:7" ht="15">
      <c r="A4993" s="28"/>
      <c r="G4993" s="29"/>
    </row>
    <row r="4994" spans="1:7" ht="15">
      <c r="A4994" s="28"/>
      <c r="G4994" s="29"/>
    </row>
    <row r="4995" spans="1:7" ht="15">
      <c r="A4995" s="28"/>
      <c r="G4995" s="29"/>
    </row>
    <row r="4996" spans="1:7" ht="15">
      <c r="A4996" s="28"/>
      <c r="G4996" s="29"/>
    </row>
    <row r="4997" spans="1:7" ht="15">
      <c r="A4997" s="28"/>
      <c r="G4997" s="29"/>
    </row>
    <row r="4998" spans="1:7" ht="15">
      <c r="A4998" s="28"/>
      <c r="G4998" s="29"/>
    </row>
    <row r="4999" spans="1:7" ht="15">
      <c r="A4999" s="28"/>
      <c r="G4999" s="29"/>
    </row>
    <row r="5000" spans="1:7" ht="15">
      <c r="A5000" s="28"/>
      <c r="G5000" s="29"/>
    </row>
    <row r="5001" spans="1:7" ht="15">
      <c r="A5001" s="28"/>
      <c r="G5001" s="29"/>
    </row>
    <row r="5002" spans="1:7" ht="15">
      <c r="A5002" s="28"/>
      <c r="G5002" s="29"/>
    </row>
    <row r="5003" spans="1:7" ht="15">
      <c r="A5003" s="28"/>
      <c r="G5003" s="29"/>
    </row>
    <row r="5004" spans="1:7" ht="15">
      <c r="A5004" s="28"/>
      <c r="G5004" s="29"/>
    </row>
    <row r="5005" spans="1:7" ht="15">
      <c r="A5005" s="28"/>
      <c r="G5005" s="29"/>
    </row>
    <row r="5006" spans="1:7" ht="15">
      <c r="A5006" s="28"/>
      <c r="G5006" s="29"/>
    </row>
    <row r="5007" spans="1:7" ht="15">
      <c r="A5007" s="28"/>
      <c r="G5007" s="29"/>
    </row>
    <row r="5008" spans="1:7" ht="15">
      <c r="A5008" s="28"/>
      <c r="G5008" s="29"/>
    </row>
    <row r="5009" spans="1:7" ht="15">
      <c r="A5009" s="28"/>
      <c r="G5009" s="29"/>
    </row>
    <row r="5010" spans="1:7" ht="15">
      <c r="A5010" s="28"/>
      <c r="G5010" s="29"/>
    </row>
    <row r="5011" spans="1:7" ht="15">
      <c r="A5011" s="28"/>
      <c r="G5011" s="29"/>
    </row>
    <row r="5012" spans="1:7" ht="15">
      <c r="A5012" s="28"/>
      <c r="G5012" s="29"/>
    </row>
    <row r="5013" spans="1:7" ht="15">
      <c r="A5013" s="28"/>
      <c r="G5013" s="29"/>
    </row>
    <row r="5014" spans="1:7" ht="15">
      <c r="A5014" s="28"/>
      <c r="G5014" s="29"/>
    </row>
    <row r="5015" spans="1:7" ht="15">
      <c r="A5015" s="28"/>
      <c r="G5015" s="29"/>
    </row>
    <row r="5016" spans="1:7" ht="15">
      <c r="A5016" s="28"/>
      <c r="G5016" s="29"/>
    </row>
    <row r="5017" spans="1:7" ht="15">
      <c r="A5017" s="28"/>
      <c r="G5017" s="29"/>
    </row>
    <row r="5018" spans="1:7" ht="15">
      <c r="A5018" s="28"/>
      <c r="G5018" s="29"/>
    </row>
    <row r="5019" spans="1:7" ht="15">
      <c r="A5019" s="28"/>
      <c r="G5019" s="29"/>
    </row>
    <row r="5020" spans="1:7" ht="15">
      <c r="A5020" s="28"/>
      <c r="G5020" s="29"/>
    </row>
    <row r="5021" spans="1:7" ht="15">
      <c r="A5021" s="28"/>
      <c r="G5021" s="29"/>
    </row>
    <row r="5022" spans="1:7" ht="15">
      <c r="A5022" s="28"/>
      <c r="G5022" s="29"/>
    </row>
    <row r="5023" spans="1:7" ht="15">
      <c r="A5023" s="28"/>
      <c r="G5023" s="29"/>
    </row>
    <row r="5024" spans="1:7" ht="15">
      <c r="A5024" s="28"/>
      <c r="G5024" s="29"/>
    </row>
    <row r="5025" spans="1:7" ht="15">
      <c r="A5025" s="28"/>
      <c r="G5025" s="29"/>
    </row>
    <row r="5026" spans="1:7" ht="15">
      <c r="A5026" s="28"/>
      <c r="G5026" s="29"/>
    </row>
    <row r="5027" spans="1:7" ht="15">
      <c r="A5027" s="28"/>
      <c r="G5027" s="29"/>
    </row>
    <row r="5028" spans="1:7" ht="15">
      <c r="A5028" s="28"/>
      <c r="G5028" s="29"/>
    </row>
    <row r="5029" spans="1:7" ht="15">
      <c r="A5029" s="28"/>
      <c r="G5029" s="29"/>
    </row>
    <row r="5030" spans="1:7" ht="15">
      <c r="A5030" s="28"/>
      <c r="G5030" s="29"/>
    </row>
    <row r="5031" spans="1:7" ht="15">
      <c r="A5031" s="28"/>
      <c r="G5031" s="29"/>
    </row>
    <row r="5032" spans="1:7" ht="15">
      <c r="A5032" s="28"/>
      <c r="G5032" s="29"/>
    </row>
    <row r="5033" spans="1:7" ht="15">
      <c r="A5033" s="28"/>
      <c r="G5033" s="29"/>
    </row>
    <row r="5034" spans="1:7" ht="15">
      <c r="A5034" s="28"/>
      <c r="G5034" s="29"/>
    </row>
    <row r="5035" spans="1:7" ht="15">
      <c r="A5035" s="28"/>
      <c r="G5035" s="29"/>
    </row>
    <row r="5036" spans="1:7" ht="15">
      <c r="A5036" s="28"/>
      <c r="G5036" s="29"/>
    </row>
    <row r="5037" spans="1:7" ht="15">
      <c r="A5037" s="28"/>
      <c r="G5037" s="29"/>
    </row>
    <row r="5038" spans="1:7" ht="15">
      <c r="A5038" s="28"/>
      <c r="G5038" s="29"/>
    </row>
    <row r="5039" spans="1:7" ht="15">
      <c r="A5039" s="28"/>
      <c r="G5039" s="29"/>
    </row>
    <row r="5040" spans="1:7" ht="15">
      <c r="A5040" s="28"/>
      <c r="G5040" s="29"/>
    </row>
    <row r="5041" spans="1:7" ht="15">
      <c r="A5041" s="28"/>
      <c r="G5041" s="29"/>
    </row>
    <row r="5042" spans="1:7" ht="15">
      <c r="A5042" s="28"/>
      <c r="G5042" s="29"/>
    </row>
    <row r="5043" spans="1:7" ht="15">
      <c r="A5043" s="28"/>
      <c r="G5043" s="29"/>
    </row>
    <row r="5044" spans="1:7" ht="15">
      <c r="A5044" s="28"/>
      <c r="G5044" s="29"/>
    </row>
    <row r="5045" spans="1:7" ht="15">
      <c r="A5045" s="28"/>
      <c r="G5045" s="29"/>
    </row>
    <row r="5046" spans="1:7" ht="15">
      <c r="A5046" s="28"/>
      <c r="G5046" s="29"/>
    </row>
    <row r="5047" spans="1:7" ht="15">
      <c r="A5047" s="28"/>
      <c r="G5047" s="29"/>
    </row>
    <row r="5048" spans="1:7" ht="15">
      <c r="A5048" s="28"/>
      <c r="G5048" s="29"/>
    </row>
    <row r="5049" spans="1:7" ht="15">
      <c r="A5049" s="28"/>
      <c r="G5049" s="29"/>
    </row>
    <row r="5050" spans="1:7" ht="15">
      <c r="A5050" s="28"/>
      <c r="G5050" s="29"/>
    </row>
    <row r="5051" spans="1:7" ht="15">
      <c r="A5051" s="28"/>
      <c r="G5051" s="29"/>
    </row>
    <row r="5052" spans="1:7" ht="15">
      <c r="A5052" s="28"/>
      <c r="G5052" s="29"/>
    </row>
    <row r="5053" spans="1:7" ht="15">
      <c r="A5053" s="28"/>
      <c r="G5053" s="29"/>
    </row>
    <row r="5054" spans="1:7" ht="15">
      <c r="A5054" s="28"/>
      <c r="G5054" s="29"/>
    </row>
    <row r="5055" spans="1:7" ht="15">
      <c r="A5055" s="28"/>
      <c r="G5055" s="29"/>
    </row>
    <row r="5056" spans="1:7" ht="15">
      <c r="A5056" s="28"/>
      <c r="G5056" s="29"/>
    </row>
    <row r="5057" spans="1:7" ht="15">
      <c r="A5057" s="28"/>
      <c r="G5057" s="29"/>
    </row>
    <row r="5058" spans="1:7" ht="15">
      <c r="A5058" s="28"/>
      <c r="G5058" s="29"/>
    </row>
    <row r="5059" spans="1:7" ht="15">
      <c r="A5059" s="28"/>
      <c r="G5059" s="29"/>
    </row>
    <row r="5060" spans="1:7" ht="15">
      <c r="A5060" s="28"/>
      <c r="G5060" s="29"/>
    </row>
    <row r="5061" spans="1:7" ht="15">
      <c r="A5061" s="28"/>
      <c r="G5061" s="29"/>
    </row>
    <row r="5062" spans="1:7" ht="15">
      <c r="A5062" s="28"/>
      <c r="G5062" s="29"/>
    </row>
    <row r="5063" spans="1:7" ht="15">
      <c r="A5063" s="28"/>
      <c r="G5063" s="29"/>
    </row>
    <row r="5064" spans="1:7" ht="15">
      <c r="A5064" s="28"/>
      <c r="G5064" s="29"/>
    </row>
    <row r="5065" spans="1:7" ht="15">
      <c r="A5065" s="28"/>
      <c r="G5065" s="29"/>
    </row>
    <row r="5066" spans="1:7" ht="15">
      <c r="A5066" s="28"/>
      <c r="G5066" s="29"/>
    </row>
    <row r="5067" spans="1:7" ht="15">
      <c r="A5067" s="28"/>
      <c r="G5067" s="29"/>
    </row>
    <row r="5068" spans="1:7" ht="15">
      <c r="A5068" s="28"/>
      <c r="G5068" s="29"/>
    </row>
    <row r="5069" spans="1:7" ht="15">
      <c r="A5069" s="28"/>
      <c r="G5069" s="29"/>
    </row>
    <row r="5070" spans="1:7" ht="15">
      <c r="A5070" s="28"/>
      <c r="G5070" s="29"/>
    </row>
    <row r="5071" spans="1:7" ht="15">
      <c r="A5071" s="28"/>
      <c r="G5071" s="29"/>
    </row>
    <row r="5072" spans="1:7" ht="15">
      <c r="A5072" s="28"/>
      <c r="G5072" s="29"/>
    </row>
    <row r="5073" spans="1:7" ht="15">
      <c r="A5073" s="28"/>
      <c r="G5073" s="29"/>
    </row>
    <row r="5074" spans="1:7" ht="15">
      <c r="A5074" s="28"/>
      <c r="G5074" s="29"/>
    </row>
    <row r="5075" spans="1:7" ht="15">
      <c r="A5075" s="28"/>
      <c r="G5075" s="29"/>
    </row>
    <row r="5076" spans="1:7" ht="15">
      <c r="A5076" s="28"/>
      <c r="G5076" s="29"/>
    </row>
    <row r="5077" spans="1:7" ht="15">
      <c r="A5077" s="28"/>
      <c r="G5077" s="29"/>
    </row>
    <row r="5078" spans="1:7" ht="15">
      <c r="A5078" s="28"/>
      <c r="G5078" s="29"/>
    </row>
    <row r="5079" spans="1:7" ht="15">
      <c r="A5079" s="28"/>
      <c r="G5079" s="29"/>
    </row>
    <row r="5080" spans="1:7" ht="15">
      <c r="A5080" s="28"/>
      <c r="G5080" s="29"/>
    </row>
    <row r="5081" spans="1:7" ht="15">
      <c r="A5081" s="28"/>
      <c r="G5081" s="29"/>
    </row>
    <row r="5082" spans="1:7" ht="15">
      <c r="A5082" s="28"/>
      <c r="G5082" s="29"/>
    </row>
    <row r="5083" spans="1:7" ht="15">
      <c r="A5083" s="28"/>
      <c r="G5083" s="29"/>
    </row>
    <row r="5084" spans="1:7" ht="15">
      <c r="A5084" s="28"/>
      <c r="G5084" s="29"/>
    </row>
    <row r="5085" spans="1:7" ht="15">
      <c r="A5085" s="28"/>
      <c r="G5085" s="29"/>
    </row>
    <row r="5086" spans="1:7" ht="15">
      <c r="A5086" s="28"/>
      <c r="G5086" s="29"/>
    </row>
    <row r="5087" spans="1:7" ht="15">
      <c r="A5087" s="28"/>
      <c r="G5087" s="29"/>
    </row>
    <row r="5088" spans="1:7" ht="15">
      <c r="A5088" s="28"/>
      <c r="G5088" s="29"/>
    </row>
    <row r="5089" spans="1:7" ht="15">
      <c r="A5089" s="28"/>
      <c r="G5089" s="29"/>
    </row>
    <row r="5090" spans="1:7" ht="15">
      <c r="A5090" s="28"/>
      <c r="G5090" s="29"/>
    </row>
    <row r="5091" spans="1:7" ht="15">
      <c r="A5091" s="28"/>
      <c r="G5091" s="29"/>
    </row>
    <row r="5092" spans="1:7" ht="15">
      <c r="A5092" s="28"/>
      <c r="G5092" s="29"/>
    </row>
    <row r="5093" spans="1:7" ht="15">
      <c r="A5093" s="28"/>
      <c r="G5093" s="29"/>
    </row>
    <row r="5094" spans="1:7" ht="15">
      <c r="A5094" s="28"/>
      <c r="G5094" s="29"/>
    </row>
    <row r="5095" spans="1:7" ht="15">
      <c r="A5095" s="28"/>
      <c r="G5095" s="29"/>
    </row>
    <row r="5096" spans="1:7" ht="15">
      <c r="A5096" s="28"/>
      <c r="G5096" s="29"/>
    </row>
    <row r="5097" spans="1:7" ht="15">
      <c r="A5097" s="28"/>
      <c r="G5097" s="29"/>
    </row>
    <row r="5098" spans="1:7" ht="15">
      <c r="A5098" s="28"/>
      <c r="G5098" s="29"/>
    </row>
    <row r="5099" spans="1:7" ht="15">
      <c r="A5099" s="28"/>
      <c r="G5099" s="29"/>
    </row>
    <row r="5100" spans="1:7" ht="15">
      <c r="A5100" s="28"/>
      <c r="G5100" s="29"/>
    </row>
    <row r="5101" spans="1:7" ht="15">
      <c r="A5101" s="28"/>
      <c r="G5101" s="29"/>
    </row>
    <row r="5102" spans="1:7" ht="15">
      <c r="A5102" s="28"/>
      <c r="G5102" s="29"/>
    </row>
    <row r="5103" spans="1:7" ht="15">
      <c r="A5103" s="28"/>
      <c r="G5103" s="29"/>
    </row>
    <row r="5104" spans="1:7" ht="15">
      <c r="A5104" s="28"/>
      <c r="G5104" s="29"/>
    </row>
    <row r="5105" spans="1:7" ht="15">
      <c r="A5105" s="28"/>
      <c r="G5105" s="29"/>
    </row>
    <row r="5106" spans="1:7" ht="15">
      <c r="A5106" s="28"/>
      <c r="G5106" s="29"/>
    </row>
    <row r="5107" spans="1:7" ht="15">
      <c r="A5107" s="28"/>
      <c r="G5107" s="29"/>
    </row>
    <row r="5108" spans="1:7" ht="15">
      <c r="A5108" s="28"/>
      <c r="G5108" s="29"/>
    </row>
    <row r="5109" spans="1:7" ht="15">
      <c r="A5109" s="28"/>
      <c r="G5109" s="29"/>
    </row>
    <row r="5110" spans="1:7" ht="15">
      <c r="A5110" s="28"/>
      <c r="G5110" s="29"/>
    </row>
    <row r="5111" spans="1:7" ht="15">
      <c r="A5111" s="28"/>
      <c r="G5111" s="29"/>
    </row>
    <row r="5112" spans="1:7" ht="15">
      <c r="A5112" s="28"/>
      <c r="G5112" s="29"/>
    </row>
    <row r="5113" spans="1:7" ht="15">
      <c r="A5113" s="28"/>
      <c r="G5113" s="29"/>
    </row>
    <row r="5114" spans="1:7" ht="15">
      <c r="A5114" s="28"/>
      <c r="G5114" s="29"/>
    </row>
    <row r="5115" spans="1:7" ht="15">
      <c r="A5115" s="28"/>
      <c r="G5115" s="29"/>
    </row>
    <row r="5116" spans="1:7" ht="15">
      <c r="A5116" s="28"/>
      <c r="G5116" s="29"/>
    </row>
    <row r="5117" spans="1:7" ht="15">
      <c r="A5117" s="28"/>
      <c r="G5117" s="29"/>
    </row>
    <row r="5118" spans="1:7" ht="15">
      <c r="A5118" s="28"/>
      <c r="G5118" s="29"/>
    </row>
    <row r="5119" spans="1:7" ht="15">
      <c r="A5119" s="28"/>
      <c r="G5119" s="29"/>
    </row>
    <row r="5120" spans="1:7" ht="15">
      <c r="A5120" s="28"/>
      <c r="G5120" s="29"/>
    </row>
    <row r="5121" spans="1:7" ht="15">
      <c r="A5121" s="28"/>
      <c r="G5121" s="29"/>
    </row>
    <row r="5122" spans="1:7" ht="15">
      <c r="A5122" s="28"/>
      <c r="G5122" s="29"/>
    </row>
    <row r="5123" spans="1:7" ht="15">
      <c r="A5123" s="28"/>
      <c r="G5123" s="29"/>
    </row>
    <row r="5124" spans="1:7" ht="15">
      <c r="A5124" s="28"/>
      <c r="G5124" s="29"/>
    </row>
    <row r="5125" spans="1:7" ht="15">
      <c r="A5125" s="28"/>
      <c r="G5125" s="29"/>
    </row>
    <row r="5126" spans="1:7" ht="15">
      <c r="A5126" s="28"/>
      <c r="G5126" s="29"/>
    </row>
    <row r="5127" spans="1:7" ht="15">
      <c r="A5127" s="28"/>
      <c r="G5127" s="29"/>
    </row>
    <row r="5128" spans="1:7" ht="15">
      <c r="A5128" s="28"/>
      <c r="G5128" s="29"/>
    </row>
    <row r="5129" spans="1:7" ht="15">
      <c r="A5129" s="28"/>
      <c r="G5129" s="29"/>
    </row>
    <row r="5130" spans="1:7" ht="15">
      <c r="A5130" s="28"/>
      <c r="G5130" s="29"/>
    </row>
    <row r="5131" spans="1:7" ht="15">
      <c r="A5131" s="28"/>
      <c r="G5131" s="29"/>
    </row>
    <row r="5132" spans="1:7" ht="15">
      <c r="A5132" s="28"/>
      <c r="G5132" s="29"/>
    </row>
    <row r="5133" spans="1:7" ht="15">
      <c r="A5133" s="28"/>
      <c r="G5133" s="29"/>
    </row>
    <row r="5134" spans="1:7" ht="15">
      <c r="A5134" s="28"/>
      <c r="G5134" s="29"/>
    </row>
    <row r="5135" spans="1:7" ht="15">
      <c r="A5135" s="28"/>
      <c r="G5135" s="29"/>
    </row>
    <row r="5136" spans="1:7" ht="15">
      <c r="A5136" s="28"/>
      <c r="G5136" s="29"/>
    </row>
    <row r="5137" spans="1:7" ht="15">
      <c r="A5137" s="28"/>
      <c r="G5137" s="29"/>
    </row>
    <row r="5138" spans="1:7" ht="15">
      <c r="A5138" s="28"/>
      <c r="G5138" s="29"/>
    </row>
    <row r="5139" spans="1:7" ht="15">
      <c r="A5139" s="28"/>
      <c r="G5139" s="29"/>
    </row>
    <row r="5140" spans="1:7" ht="15">
      <c r="A5140" s="28"/>
      <c r="G5140" s="29"/>
    </row>
    <row r="5141" spans="1:7" ht="15">
      <c r="A5141" s="28"/>
      <c r="G5141" s="29"/>
    </row>
    <row r="5142" spans="1:7" ht="15">
      <c r="A5142" s="28"/>
      <c r="G5142" s="29"/>
    </row>
    <row r="5143" spans="1:7" ht="15">
      <c r="A5143" s="28"/>
      <c r="G5143" s="29"/>
    </row>
    <row r="5144" spans="1:7" ht="15">
      <c r="A5144" s="28"/>
      <c r="G5144" s="29"/>
    </row>
    <row r="5145" spans="1:7" ht="15">
      <c r="A5145" s="28"/>
      <c r="G5145" s="29"/>
    </row>
    <row r="5146" spans="1:7" ht="15">
      <c r="A5146" s="28"/>
      <c r="G5146" s="29"/>
    </row>
    <row r="5147" spans="1:7" ht="15">
      <c r="A5147" s="28"/>
      <c r="G5147" s="29"/>
    </row>
    <row r="5148" spans="1:7" ht="15">
      <c r="A5148" s="28"/>
      <c r="G5148" s="29"/>
    </row>
    <row r="5149" spans="1:7" ht="15">
      <c r="A5149" s="28"/>
      <c r="G5149" s="29"/>
    </row>
    <row r="5150" spans="1:7" ht="15">
      <c r="A5150" s="28"/>
      <c r="G5150" s="29"/>
    </row>
    <row r="5151" spans="1:7" ht="15">
      <c r="A5151" s="28"/>
      <c r="G5151" s="29"/>
    </row>
    <row r="5152" spans="1:7" ht="15">
      <c r="A5152" s="28"/>
      <c r="G5152" s="29"/>
    </row>
    <row r="5153" spans="1:7" ht="15">
      <c r="A5153" s="28"/>
      <c r="G5153" s="29"/>
    </row>
    <row r="5154" spans="1:7" ht="15">
      <c r="A5154" s="28"/>
      <c r="G5154" s="29"/>
    </row>
    <row r="5155" spans="1:7" ht="15">
      <c r="A5155" s="28"/>
      <c r="G5155" s="29"/>
    </row>
    <row r="5156" spans="1:7" ht="15">
      <c r="A5156" s="28"/>
      <c r="G5156" s="29"/>
    </row>
    <row r="5157" spans="1:7" ht="15">
      <c r="A5157" s="28"/>
      <c r="G5157" s="29"/>
    </row>
    <row r="5158" spans="1:7" ht="15">
      <c r="A5158" s="28"/>
      <c r="G5158" s="29"/>
    </row>
    <row r="5159" spans="1:7" ht="15">
      <c r="A5159" s="28"/>
      <c r="G5159" s="29"/>
    </row>
    <row r="5160" spans="1:7" ht="15">
      <c r="A5160" s="28"/>
      <c r="G5160" s="29"/>
    </row>
    <row r="5161" spans="1:7" ht="15">
      <c r="A5161" s="28"/>
      <c r="G5161" s="29"/>
    </row>
    <row r="5162" spans="1:7" ht="15">
      <c r="A5162" s="28"/>
      <c r="G5162" s="29"/>
    </row>
    <row r="5163" spans="1:7" ht="15">
      <c r="A5163" s="28"/>
      <c r="G5163" s="29"/>
    </row>
    <row r="5164" spans="1:7" ht="15">
      <c r="A5164" s="28"/>
      <c r="G5164" s="29"/>
    </row>
    <row r="5165" spans="1:7" ht="15">
      <c r="A5165" s="28"/>
      <c r="G5165" s="29"/>
    </row>
    <row r="5166" spans="1:7" ht="15">
      <c r="A5166" s="28"/>
      <c r="G5166" s="29"/>
    </row>
    <row r="5167" spans="1:7" ht="15">
      <c r="A5167" s="28"/>
      <c r="G5167" s="29"/>
    </row>
    <row r="5168" spans="1:7" ht="15">
      <c r="A5168" s="28"/>
      <c r="G5168" s="29"/>
    </row>
    <row r="5169" spans="1:7" ht="15">
      <c r="A5169" s="28"/>
      <c r="G5169" s="29"/>
    </row>
    <row r="5170" spans="1:7" ht="15">
      <c r="A5170" s="28"/>
      <c r="G5170" s="29"/>
    </row>
    <row r="5171" spans="1:7" ht="15">
      <c r="A5171" s="28"/>
      <c r="G5171" s="29"/>
    </row>
    <row r="5172" spans="1:7" ht="15">
      <c r="A5172" s="28"/>
      <c r="G5172" s="29"/>
    </row>
    <row r="5173" spans="1:7" ht="15">
      <c r="A5173" s="28"/>
      <c r="G5173" s="29"/>
    </row>
    <row r="5174" spans="1:7" ht="15">
      <c r="A5174" s="28"/>
      <c r="G5174" s="29"/>
    </row>
    <row r="5175" spans="1:7" ht="15">
      <c r="A5175" s="28"/>
      <c r="G5175" s="29"/>
    </row>
    <row r="5176" spans="1:7" ht="15">
      <c r="A5176" s="28"/>
      <c r="G5176" s="29"/>
    </row>
    <row r="5177" spans="1:7" ht="15">
      <c r="A5177" s="28"/>
      <c r="G5177" s="29"/>
    </row>
    <row r="5178" spans="1:7" ht="15">
      <c r="A5178" s="28"/>
      <c r="G5178" s="29"/>
    </row>
    <row r="5179" spans="1:7" ht="15">
      <c r="A5179" s="28"/>
      <c r="G5179" s="29"/>
    </row>
    <row r="5180" spans="1:7" ht="15">
      <c r="A5180" s="28"/>
      <c r="G5180" s="29"/>
    </row>
    <row r="5181" spans="1:7" ht="15">
      <c r="A5181" s="28"/>
      <c r="G5181" s="29"/>
    </row>
    <row r="5182" spans="1:7" ht="15">
      <c r="A5182" s="28"/>
      <c r="G5182" s="29"/>
    </row>
    <row r="5183" spans="1:7" ht="15">
      <c r="A5183" s="28"/>
      <c r="G5183" s="29"/>
    </row>
    <row r="5184" spans="1:7" ht="15">
      <c r="A5184" s="28"/>
      <c r="G5184" s="29"/>
    </row>
    <row r="5185" spans="1:7" ht="15">
      <c r="A5185" s="28"/>
      <c r="G5185" s="29"/>
    </row>
    <row r="5186" spans="1:7" ht="15">
      <c r="A5186" s="28"/>
      <c r="G5186" s="29"/>
    </row>
    <row r="5187" spans="1:7" ht="15">
      <c r="A5187" s="28"/>
      <c r="G5187" s="29"/>
    </row>
    <row r="5188" spans="1:7" ht="15">
      <c r="A5188" s="28"/>
      <c r="G5188" s="29"/>
    </row>
    <row r="5189" spans="1:7" ht="15">
      <c r="A5189" s="28"/>
      <c r="G5189" s="29"/>
    </row>
    <row r="5190" spans="1:7" ht="15">
      <c r="A5190" s="28"/>
      <c r="G5190" s="29"/>
    </row>
    <row r="5191" spans="1:7" ht="15">
      <c r="A5191" s="28"/>
      <c r="G5191" s="29"/>
    </row>
    <row r="5192" spans="1:7" ht="15">
      <c r="A5192" s="28"/>
      <c r="G5192" s="29"/>
    </row>
    <row r="5193" spans="1:7" ht="15">
      <c r="A5193" s="28"/>
      <c r="G5193" s="29"/>
    </row>
    <row r="5194" spans="1:7" ht="15">
      <c r="A5194" s="28"/>
      <c r="G5194" s="29"/>
    </row>
    <row r="5195" spans="1:7" ht="15">
      <c r="A5195" s="28"/>
      <c r="G5195" s="29"/>
    </row>
    <row r="5196" spans="1:7" ht="15">
      <c r="A5196" s="28"/>
      <c r="G5196" s="29"/>
    </row>
    <row r="5197" spans="1:7" ht="15">
      <c r="A5197" s="28"/>
      <c r="G5197" s="29"/>
    </row>
    <row r="5198" spans="1:7" ht="15">
      <c r="A5198" s="28"/>
      <c r="G5198" s="29"/>
    </row>
    <row r="5199" spans="1:7" ht="15">
      <c r="A5199" s="28"/>
      <c r="G5199" s="29"/>
    </row>
    <row r="5200" spans="1:7" ht="15">
      <c r="A5200" s="28"/>
      <c r="G5200" s="29"/>
    </row>
    <row r="5201" spans="1:7" ht="15">
      <c r="A5201" s="28"/>
      <c r="G5201" s="29"/>
    </row>
    <row r="5202" spans="1:7" ht="15">
      <c r="A5202" s="28"/>
      <c r="G5202" s="29"/>
    </row>
    <row r="5203" spans="1:7" ht="15">
      <c r="A5203" s="28"/>
      <c r="G5203" s="29"/>
    </row>
    <row r="5204" spans="1:7" ht="15">
      <c r="A5204" s="28"/>
      <c r="G5204" s="29"/>
    </row>
    <row r="5205" spans="1:7" ht="15">
      <c r="A5205" s="28"/>
      <c r="G5205" s="29"/>
    </row>
    <row r="5206" spans="1:7" ht="15">
      <c r="A5206" s="28"/>
      <c r="G5206" s="29"/>
    </row>
    <row r="5207" spans="1:7" ht="15">
      <c r="A5207" s="28"/>
      <c r="G5207" s="29"/>
    </row>
    <row r="5208" spans="1:7" ht="15">
      <c r="A5208" s="28"/>
      <c r="G5208" s="29"/>
    </row>
    <row r="5209" spans="1:7" ht="15">
      <c r="A5209" s="28"/>
      <c r="G5209" s="29"/>
    </row>
    <row r="5210" spans="1:7" ht="15">
      <c r="A5210" s="28"/>
      <c r="G5210" s="29"/>
    </row>
    <row r="5211" spans="1:7" ht="15">
      <c r="A5211" s="28"/>
      <c r="G5211" s="29"/>
    </row>
    <row r="5212" spans="1:7" ht="15">
      <c r="A5212" s="28"/>
      <c r="G5212" s="29"/>
    </row>
    <row r="5213" spans="1:7" ht="15">
      <c r="A5213" s="28"/>
      <c r="G5213" s="29"/>
    </row>
    <row r="5214" spans="1:7" ht="15">
      <c r="A5214" s="28"/>
      <c r="G5214" s="29"/>
    </row>
    <row r="5215" spans="1:7" ht="15">
      <c r="A5215" s="28"/>
      <c r="G5215" s="29"/>
    </row>
    <row r="5216" spans="1:7" ht="15">
      <c r="A5216" s="28"/>
      <c r="G5216" s="29"/>
    </row>
    <row r="5217" spans="1:7" ht="15">
      <c r="A5217" s="28"/>
      <c r="G5217" s="29"/>
    </row>
    <row r="5218" spans="1:7" ht="15">
      <c r="A5218" s="28"/>
      <c r="G5218" s="29"/>
    </row>
    <row r="5219" spans="1:7" ht="15">
      <c r="A5219" s="28"/>
      <c r="G5219" s="29"/>
    </row>
    <row r="5220" spans="1:7" ht="15">
      <c r="A5220" s="28"/>
      <c r="G5220" s="29"/>
    </row>
    <row r="5221" spans="1:7" ht="15">
      <c r="A5221" s="28"/>
      <c r="G5221" s="29"/>
    </row>
    <row r="5222" spans="1:7" ht="15">
      <c r="A5222" s="28"/>
      <c r="G5222" s="29"/>
    </row>
    <row r="5223" spans="1:7" ht="15">
      <c r="A5223" s="28"/>
      <c r="G5223" s="29"/>
    </row>
    <row r="5224" spans="1:7" ht="15">
      <c r="A5224" s="28"/>
      <c r="G5224" s="29"/>
    </row>
    <row r="5225" spans="1:7" ht="15">
      <c r="A5225" s="28"/>
      <c r="G5225" s="29"/>
    </row>
    <row r="5226" spans="1:7" ht="15">
      <c r="A5226" s="28"/>
      <c r="G5226" s="29"/>
    </row>
    <row r="5227" spans="1:7" ht="15">
      <c r="A5227" s="28"/>
      <c r="G5227" s="29"/>
    </row>
    <row r="5228" spans="1:7" ht="15">
      <c r="A5228" s="28"/>
      <c r="G5228" s="29"/>
    </row>
    <row r="5229" spans="1:7" ht="15">
      <c r="A5229" s="28"/>
      <c r="G5229" s="29"/>
    </row>
    <row r="5230" spans="1:7" ht="15">
      <c r="A5230" s="28"/>
      <c r="G5230" s="29"/>
    </row>
    <row r="5231" spans="1:7" ht="15">
      <c r="A5231" s="28"/>
      <c r="G5231" s="29"/>
    </row>
    <row r="5232" spans="1:7" ht="15">
      <c r="A5232" s="28"/>
      <c r="G5232" s="29"/>
    </row>
    <row r="5233" spans="1:7" ht="15">
      <c r="A5233" s="28"/>
      <c r="G5233" s="29"/>
    </row>
    <row r="5234" spans="1:7" ht="15">
      <c r="A5234" s="28"/>
      <c r="G5234" s="29"/>
    </row>
    <row r="5235" spans="1:7" ht="15">
      <c r="A5235" s="28"/>
      <c r="G5235" s="29"/>
    </row>
    <row r="5236" spans="1:7" ht="15">
      <c r="A5236" s="28"/>
      <c r="G5236" s="29"/>
    </row>
    <row r="5237" spans="1:7" ht="15">
      <c r="A5237" s="28"/>
      <c r="G5237" s="29"/>
    </row>
    <row r="5238" spans="1:7" ht="15">
      <c r="A5238" s="28"/>
      <c r="G5238" s="29"/>
    </row>
    <row r="5239" spans="1:7" ht="15">
      <c r="A5239" s="28"/>
      <c r="G5239" s="29"/>
    </row>
    <row r="5240" spans="1:7" ht="15">
      <c r="A5240" s="28"/>
      <c r="G5240" s="29"/>
    </row>
    <row r="5241" spans="1:7" ht="15">
      <c r="A5241" s="28"/>
      <c r="G5241" s="29"/>
    </row>
    <row r="5242" spans="1:7" ht="15">
      <c r="A5242" s="28"/>
      <c r="G5242" s="29"/>
    </row>
    <row r="5243" spans="1:7" ht="15">
      <c r="A5243" s="28"/>
      <c r="G5243" s="29"/>
    </row>
    <row r="5244" spans="1:7" ht="15">
      <c r="A5244" s="28"/>
      <c r="G5244" s="29"/>
    </row>
    <row r="5245" spans="1:7" ht="15">
      <c r="A5245" s="28"/>
      <c r="G5245" s="29"/>
    </row>
    <row r="5246" spans="1:7" ht="15">
      <c r="A5246" s="28"/>
      <c r="G5246" s="29"/>
    </row>
    <row r="5247" spans="1:7" ht="15">
      <c r="A5247" s="28"/>
      <c r="G5247" s="29"/>
    </row>
    <row r="5248" spans="1:7" ht="15">
      <c r="A5248" s="28"/>
      <c r="G5248" s="29"/>
    </row>
    <row r="5249" spans="1:7" ht="15">
      <c r="A5249" s="28"/>
      <c r="G5249" s="29"/>
    </row>
    <row r="5250" spans="1:7" ht="15">
      <c r="A5250" s="28"/>
      <c r="G5250" s="29"/>
    </row>
    <row r="5251" spans="1:7" ht="15">
      <c r="A5251" s="28"/>
      <c r="G5251" s="29"/>
    </row>
    <row r="5252" spans="1:7" ht="15">
      <c r="A5252" s="28"/>
      <c r="G5252" s="29"/>
    </row>
    <row r="5253" spans="1:7" ht="15">
      <c r="A5253" s="28"/>
      <c r="G5253" s="29"/>
    </row>
    <row r="5254" spans="1:7" ht="15">
      <c r="A5254" s="28"/>
      <c r="G5254" s="29"/>
    </row>
    <row r="5255" spans="1:7" ht="15">
      <c r="A5255" s="28"/>
      <c r="G5255" s="29"/>
    </row>
    <row r="5256" spans="1:7" ht="15">
      <c r="A5256" s="28"/>
      <c r="G5256" s="29"/>
    </row>
    <row r="5257" spans="1:7" ht="15">
      <c r="A5257" s="28"/>
      <c r="G5257" s="29"/>
    </row>
    <row r="5258" spans="1:7" ht="15">
      <c r="A5258" s="28"/>
      <c r="G5258" s="29"/>
    </row>
    <row r="5259" spans="1:7" ht="15">
      <c r="A5259" s="28"/>
      <c r="G5259" s="29"/>
    </row>
    <row r="5260" spans="1:7" ht="15">
      <c r="A5260" s="28"/>
      <c r="G5260" s="29"/>
    </row>
    <row r="5261" spans="1:7" ht="15">
      <c r="A5261" s="28"/>
      <c r="G5261" s="29"/>
    </row>
    <row r="5262" spans="1:7" ht="15">
      <c r="A5262" s="28"/>
      <c r="G5262" s="29"/>
    </row>
    <row r="5263" spans="1:7" ht="15">
      <c r="A5263" s="28"/>
      <c r="G5263" s="29"/>
    </row>
    <row r="5264" spans="1:7" ht="15">
      <c r="A5264" s="28"/>
      <c r="G5264" s="29"/>
    </row>
    <row r="5265" spans="1:7" ht="15">
      <c r="A5265" s="28"/>
      <c r="G5265" s="29"/>
    </row>
    <row r="5266" spans="1:7" ht="15">
      <c r="A5266" s="28"/>
      <c r="G5266" s="29"/>
    </row>
    <row r="5267" spans="1:7" ht="15">
      <c r="A5267" s="28"/>
      <c r="G5267" s="29"/>
    </row>
    <row r="5268" spans="1:7" ht="15">
      <c r="A5268" s="28"/>
      <c r="G5268" s="29"/>
    </row>
    <row r="5269" spans="1:7" ht="15">
      <c r="A5269" s="28"/>
      <c r="G5269" s="29"/>
    </row>
    <row r="5270" spans="1:7" ht="15">
      <c r="A5270" s="28"/>
      <c r="G5270" s="29"/>
    </row>
    <row r="5271" spans="1:7" ht="15">
      <c r="A5271" s="28"/>
      <c r="G5271" s="29"/>
    </row>
    <row r="5272" spans="1:7" ht="15">
      <c r="A5272" s="28"/>
      <c r="G5272" s="29"/>
    </row>
    <row r="5273" spans="1:7" ht="15">
      <c r="A5273" s="28"/>
      <c r="G5273" s="29"/>
    </row>
    <row r="5274" spans="1:7" ht="15">
      <c r="A5274" s="28"/>
      <c r="G5274" s="29"/>
    </row>
    <row r="5275" spans="1:7" ht="15">
      <c r="A5275" s="28"/>
      <c r="G5275" s="29"/>
    </row>
    <row r="5276" spans="1:7" ht="15">
      <c r="A5276" s="28"/>
      <c r="G5276" s="29"/>
    </row>
    <row r="5277" spans="1:7" ht="15">
      <c r="A5277" s="28"/>
      <c r="G5277" s="29"/>
    </row>
    <row r="5278" spans="1:7" ht="15">
      <c r="A5278" s="28"/>
      <c r="G5278" s="29"/>
    </row>
    <row r="5279" spans="1:7" ht="15">
      <c r="A5279" s="28"/>
      <c r="G5279" s="29"/>
    </row>
    <row r="5280" spans="1:7" ht="15">
      <c r="A5280" s="28"/>
      <c r="G5280" s="29"/>
    </row>
    <row r="5281" spans="1:7" ht="15">
      <c r="A5281" s="28"/>
      <c r="G5281" s="29"/>
    </row>
    <row r="5282" spans="1:7" ht="15">
      <c r="A5282" s="28"/>
      <c r="G5282" s="29"/>
    </row>
    <row r="5283" spans="1:7" ht="15">
      <c r="A5283" s="28"/>
      <c r="G5283" s="29"/>
    </row>
    <row r="5284" spans="1:7" ht="15">
      <c r="A5284" s="28"/>
      <c r="G5284" s="29"/>
    </row>
    <row r="5285" spans="1:7" ht="15">
      <c r="A5285" s="28"/>
      <c r="G5285" s="29"/>
    </row>
    <row r="5286" spans="1:7" ht="15">
      <c r="A5286" s="28"/>
      <c r="G5286" s="29"/>
    </row>
    <row r="5287" spans="1:7" ht="15">
      <c r="A5287" s="28"/>
      <c r="G5287" s="29"/>
    </row>
    <row r="5288" spans="1:7" ht="15">
      <c r="A5288" s="28"/>
      <c r="G5288" s="29"/>
    </row>
    <row r="5289" spans="1:7" ht="15">
      <c r="A5289" s="28"/>
      <c r="G5289" s="29"/>
    </row>
    <row r="5290" spans="1:7" ht="15">
      <c r="A5290" s="28"/>
      <c r="G5290" s="29"/>
    </row>
    <row r="5291" spans="1:7" ht="15">
      <c r="A5291" s="28"/>
      <c r="G5291" s="29"/>
    </row>
    <row r="5292" spans="1:7" ht="15">
      <c r="A5292" s="28"/>
      <c r="G5292" s="29"/>
    </row>
    <row r="5293" spans="1:7" ht="15">
      <c r="A5293" s="28"/>
      <c r="G5293" s="29"/>
    </row>
    <row r="5294" spans="1:7" ht="15">
      <c r="A5294" s="28"/>
      <c r="G5294" s="29"/>
    </row>
    <row r="5295" spans="1:7" ht="15">
      <c r="A5295" s="28"/>
      <c r="G5295" s="29"/>
    </row>
    <row r="5296" spans="1:7" ht="15">
      <c r="A5296" s="28"/>
      <c r="G5296" s="29"/>
    </row>
    <row r="5297" spans="1:7" ht="15">
      <c r="A5297" s="28"/>
      <c r="G5297" s="29"/>
    </row>
    <row r="5298" spans="1:7" ht="15">
      <c r="A5298" s="28"/>
      <c r="G5298" s="29"/>
    </row>
    <row r="5299" spans="1:7" ht="15">
      <c r="A5299" s="28"/>
      <c r="G5299" s="29"/>
    </row>
    <row r="5300" spans="1:7" ht="15">
      <c r="A5300" s="28"/>
      <c r="G5300" s="29"/>
    </row>
    <row r="5301" spans="1:7" ht="15">
      <c r="A5301" s="28"/>
      <c r="G5301" s="29"/>
    </row>
    <row r="5302" spans="1:7" ht="15">
      <c r="A5302" s="28"/>
      <c r="G5302" s="29"/>
    </row>
    <row r="5303" spans="1:7" ht="15">
      <c r="A5303" s="28"/>
      <c r="G5303" s="29"/>
    </row>
    <row r="5304" spans="1:7" ht="15">
      <c r="A5304" s="28"/>
      <c r="G5304" s="29"/>
    </row>
    <row r="5305" spans="1:7" ht="15">
      <c r="A5305" s="28"/>
      <c r="G5305" s="29"/>
    </row>
    <row r="5306" spans="1:7" ht="15">
      <c r="A5306" s="28"/>
      <c r="G5306" s="29"/>
    </row>
    <row r="5307" spans="1:7" ht="15">
      <c r="A5307" s="28"/>
      <c r="G5307" s="29"/>
    </row>
    <row r="5308" spans="1:7" ht="15">
      <c r="A5308" s="28"/>
      <c r="G5308" s="29"/>
    </row>
    <row r="5309" spans="1:7" ht="15">
      <c r="A5309" s="28"/>
      <c r="G5309" s="29"/>
    </row>
    <row r="5310" spans="1:7" ht="15">
      <c r="A5310" s="28"/>
      <c r="G5310" s="29"/>
    </row>
    <row r="5311" spans="1:7" ht="15">
      <c r="A5311" s="28"/>
      <c r="G5311" s="29"/>
    </row>
    <row r="5312" spans="1:7" ht="15">
      <c r="A5312" s="28"/>
      <c r="G5312" s="29"/>
    </row>
    <row r="5313" spans="1:7" ht="15">
      <c r="A5313" s="28"/>
      <c r="G5313" s="29"/>
    </row>
    <row r="5314" spans="1:7" ht="15">
      <c r="A5314" s="28"/>
      <c r="G5314" s="29"/>
    </row>
    <row r="5315" spans="1:7" ht="15">
      <c r="A5315" s="28"/>
      <c r="G5315" s="29"/>
    </row>
    <row r="5316" spans="1:7" ht="15">
      <c r="A5316" s="28"/>
      <c r="G5316" s="29"/>
    </row>
    <row r="5317" spans="1:7" ht="15">
      <c r="A5317" s="28"/>
      <c r="G5317" s="29"/>
    </row>
    <row r="5318" spans="1:7" ht="15">
      <c r="A5318" s="28"/>
      <c r="G5318" s="29"/>
    </row>
    <row r="5319" spans="1:7" ht="15">
      <c r="A5319" s="28"/>
      <c r="G5319" s="29"/>
    </row>
    <row r="5320" spans="1:7" ht="15">
      <c r="A5320" s="28"/>
      <c r="G5320" s="29"/>
    </row>
    <row r="5321" spans="1:7" ht="15">
      <c r="A5321" s="28"/>
      <c r="G5321" s="29"/>
    </row>
    <row r="5322" spans="1:7" ht="15">
      <c r="A5322" s="28"/>
      <c r="G5322" s="29"/>
    </row>
    <row r="5323" spans="1:7" ht="15">
      <c r="A5323" s="28"/>
      <c r="G5323" s="29"/>
    </row>
    <row r="5324" spans="1:7" ht="15">
      <c r="A5324" s="28"/>
      <c r="G5324" s="29"/>
    </row>
    <row r="5325" spans="1:7" ht="15">
      <c r="A5325" s="28"/>
      <c r="G5325" s="29"/>
    </row>
    <row r="5326" spans="1:7" ht="15">
      <c r="A5326" s="28"/>
      <c r="G5326" s="29"/>
    </row>
    <row r="5327" spans="1:7" ht="15">
      <c r="A5327" s="28"/>
      <c r="G5327" s="29"/>
    </row>
    <row r="5328" spans="1:7" ht="15">
      <c r="A5328" s="28"/>
      <c r="G5328" s="29"/>
    </row>
    <row r="5329" spans="1:7" ht="15">
      <c r="A5329" s="28"/>
      <c r="G5329" s="29"/>
    </row>
    <row r="5330" spans="1:7" ht="15">
      <c r="A5330" s="28"/>
      <c r="G5330" s="29"/>
    </row>
    <row r="5331" spans="1:7" ht="15">
      <c r="A5331" s="28"/>
      <c r="G5331" s="29"/>
    </row>
    <row r="5332" spans="1:7" ht="15">
      <c r="A5332" s="28"/>
      <c r="G5332" s="29"/>
    </row>
    <row r="5333" spans="1:7" ht="15">
      <c r="A5333" s="28"/>
      <c r="G5333" s="29"/>
    </row>
    <row r="5334" spans="1:7" ht="15">
      <c r="A5334" s="28"/>
      <c r="G5334" s="29"/>
    </row>
    <row r="5335" spans="1:7" ht="15">
      <c r="A5335" s="28"/>
      <c r="G5335" s="29"/>
    </row>
    <row r="5336" spans="1:7" ht="15">
      <c r="A5336" s="28"/>
      <c r="G5336" s="29"/>
    </row>
    <row r="5337" spans="1:7" ht="15">
      <c r="A5337" s="28"/>
      <c r="G5337" s="29"/>
    </row>
    <row r="5338" spans="1:7" ht="15">
      <c r="A5338" s="28"/>
      <c r="G5338" s="29"/>
    </row>
    <row r="5339" spans="1:7" ht="15">
      <c r="A5339" s="28"/>
      <c r="G5339" s="29"/>
    </row>
    <row r="5340" spans="1:7" ht="15">
      <c r="A5340" s="28"/>
      <c r="G5340" s="29"/>
    </row>
    <row r="5341" spans="1:7" ht="15">
      <c r="A5341" s="28"/>
      <c r="G5341" s="29"/>
    </row>
    <row r="5342" spans="1:7" ht="15">
      <c r="A5342" s="28"/>
      <c r="G5342" s="29"/>
    </row>
    <row r="5343" spans="1:7" ht="15">
      <c r="A5343" s="28"/>
      <c r="G5343" s="29"/>
    </row>
    <row r="5344" spans="1:7" ht="15">
      <c r="A5344" s="28"/>
      <c r="G5344" s="29"/>
    </row>
    <row r="5345" spans="1:7" ht="15">
      <c r="A5345" s="28"/>
      <c r="G5345" s="29"/>
    </row>
    <row r="5346" spans="1:7" ht="15">
      <c r="A5346" s="28"/>
      <c r="G5346" s="29"/>
    </row>
    <row r="5347" spans="1:7" ht="15">
      <c r="A5347" s="28"/>
      <c r="G5347" s="29"/>
    </row>
    <row r="5348" spans="1:7" ht="15">
      <c r="A5348" s="28"/>
      <c r="G5348" s="29"/>
    </row>
    <row r="5349" spans="1:7" ht="15">
      <c r="A5349" s="28"/>
      <c r="G5349" s="29"/>
    </row>
    <row r="5350" spans="1:7" ht="15">
      <c r="A5350" s="28"/>
      <c r="G5350" s="29"/>
    </row>
    <row r="5351" spans="1:7" ht="15">
      <c r="A5351" s="28"/>
      <c r="G5351" s="29"/>
    </row>
    <row r="5352" spans="1:7" ht="15">
      <c r="A5352" s="28"/>
      <c r="G5352" s="29"/>
    </row>
    <row r="5353" spans="1:7" ht="15">
      <c r="A5353" s="28"/>
      <c r="G5353" s="29"/>
    </row>
    <row r="5354" spans="1:7" ht="15">
      <c r="A5354" s="28"/>
      <c r="G5354" s="29"/>
    </row>
    <row r="5355" spans="1:7" ht="15">
      <c r="A5355" s="28"/>
      <c r="G5355" s="29"/>
    </row>
    <row r="5356" spans="1:7" ht="15">
      <c r="A5356" s="28"/>
      <c r="G5356" s="29"/>
    </row>
    <row r="5357" spans="1:7" ht="15">
      <c r="A5357" s="28"/>
      <c r="G5357" s="29"/>
    </row>
    <row r="5358" spans="1:7" ht="15">
      <c r="A5358" s="28"/>
      <c r="G5358" s="29"/>
    </row>
    <row r="5359" spans="1:7" ht="15">
      <c r="A5359" s="28"/>
      <c r="G5359" s="29"/>
    </row>
    <row r="5360" spans="1:7" ht="15">
      <c r="A5360" s="28"/>
      <c r="G5360" s="29"/>
    </row>
    <row r="5361" spans="1:7" ht="15">
      <c r="A5361" s="28"/>
      <c r="G5361" s="29"/>
    </row>
    <row r="5362" spans="1:7" ht="15">
      <c r="A5362" s="28"/>
      <c r="G5362" s="29"/>
    </row>
    <row r="5363" spans="1:7" ht="15">
      <c r="A5363" s="28"/>
      <c r="G5363" s="29"/>
    </row>
    <row r="5364" spans="1:7" ht="15">
      <c r="A5364" s="28"/>
      <c r="G5364" s="29"/>
    </row>
    <row r="5365" spans="1:7" ht="15">
      <c r="A5365" s="28"/>
      <c r="G5365" s="29"/>
    </row>
    <row r="5366" spans="1:7" ht="15">
      <c r="A5366" s="28"/>
      <c r="G5366" s="29"/>
    </row>
    <row r="5367" spans="1:7" ht="15">
      <c r="A5367" s="28"/>
      <c r="G5367" s="29"/>
    </row>
    <row r="5368" spans="1:7" ht="15">
      <c r="A5368" s="28"/>
      <c r="G5368" s="29"/>
    </row>
    <row r="5369" spans="1:7" ht="15">
      <c r="A5369" s="28"/>
      <c r="G5369" s="29"/>
    </row>
    <row r="5370" spans="1:7" ht="15">
      <c r="A5370" s="28"/>
      <c r="G5370" s="29"/>
    </row>
    <row r="5371" spans="1:7" ht="15">
      <c r="A5371" s="28"/>
      <c r="G5371" s="29"/>
    </row>
    <row r="5372" spans="1:7" ht="15">
      <c r="A5372" s="28"/>
      <c r="G5372" s="29"/>
    </row>
    <row r="5373" spans="1:7" ht="15">
      <c r="A5373" s="28"/>
      <c r="G5373" s="29"/>
    </row>
    <row r="5374" spans="1:7" ht="15">
      <c r="A5374" s="28"/>
      <c r="G5374" s="29"/>
    </row>
    <row r="5375" spans="1:7" ht="15">
      <c r="A5375" s="28"/>
      <c r="G5375" s="29"/>
    </row>
    <row r="5376" spans="1:7" ht="15">
      <c r="A5376" s="28"/>
      <c r="G5376" s="29"/>
    </row>
    <row r="5377" spans="1:7" ht="15">
      <c r="A5377" s="28"/>
      <c r="G5377" s="29"/>
    </row>
    <row r="5378" spans="1:7" ht="15">
      <c r="A5378" s="28"/>
      <c r="G5378" s="29"/>
    </row>
    <row r="5379" spans="1:7" ht="15">
      <c r="A5379" s="28"/>
      <c r="G5379" s="29"/>
    </row>
    <row r="5380" spans="1:7" ht="15">
      <c r="A5380" s="28"/>
      <c r="G5380" s="29"/>
    </row>
    <row r="5381" spans="1:7" ht="15">
      <c r="A5381" s="28"/>
      <c r="G5381" s="29"/>
    </row>
    <row r="5382" spans="1:7" ht="15">
      <c r="A5382" s="28"/>
      <c r="G5382" s="29"/>
    </row>
    <row r="5383" spans="1:7" ht="15">
      <c r="A5383" s="28"/>
      <c r="G5383" s="29"/>
    </row>
    <row r="5384" spans="1:7" ht="15">
      <c r="A5384" s="28"/>
      <c r="G5384" s="29"/>
    </row>
    <row r="5385" spans="1:7" ht="15">
      <c r="A5385" s="28"/>
      <c r="G5385" s="29"/>
    </row>
    <row r="5386" spans="1:7" ht="15">
      <c r="A5386" s="28"/>
      <c r="G5386" s="29"/>
    </row>
    <row r="5387" spans="1:7" ht="15">
      <c r="A5387" s="28"/>
      <c r="G5387" s="29"/>
    </row>
    <row r="5388" spans="1:7" ht="15">
      <c r="A5388" s="28"/>
      <c r="G5388" s="29"/>
    </row>
    <row r="5389" spans="1:7" ht="15">
      <c r="A5389" s="28"/>
      <c r="G5389" s="29"/>
    </row>
    <row r="5390" spans="1:7" ht="15">
      <c r="A5390" s="28"/>
      <c r="G5390" s="29"/>
    </row>
    <row r="5391" spans="1:7" ht="15">
      <c r="A5391" s="28"/>
      <c r="G5391" s="29"/>
    </row>
    <row r="5392" spans="1:7" ht="15">
      <c r="A5392" s="28"/>
      <c r="G5392" s="29"/>
    </row>
    <row r="5393" spans="1:7" ht="15">
      <c r="A5393" s="28"/>
      <c r="G5393" s="29"/>
    </row>
    <row r="5394" spans="1:7" ht="15">
      <c r="A5394" s="28"/>
      <c r="G5394" s="29"/>
    </row>
    <row r="5395" spans="1:7" ht="15">
      <c r="A5395" s="28"/>
      <c r="G5395" s="29"/>
    </row>
    <row r="5396" spans="1:7" ht="15">
      <c r="A5396" s="28"/>
      <c r="G5396" s="29"/>
    </row>
    <row r="5397" spans="1:7" ht="15">
      <c r="A5397" s="28"/>
      <c r="G5397" s="29"/>
    </row>
    <row r="5398" spans="1:7" ht="15">
      <c r="A5398" s="28"/>
      <c r="G5398" s="29"/>
    </row>
    <row r="5399" spans="1:7" ht="15">
      <c r="A5399" s="28"/>
      <c r="G5399" s="29"/>
    </row>
    <row r="5400" spans="1:7" ht="15">
      <c r="A5400" s="28"/>
      <c r="G5400" s="29"/>
    </row>
    <row r="5401" spans="1:7" ht="15">
      <c r="A5401" s="28"/>
      <c r="G5401" s="29"/>
    </row>
    <row r="5402" spans="1:7" ht="15">
      <c r="A5402" s="28"/>
      <c r="G5402" s="29"/>
    </row>
    <row r="5403" spans="1:7" ht="15">
      <c r="A5403" s="28"/>
      <c r="G5403" s="29"/>
    </row>
    <row r="5404" spans="1:7" ht="15">
      <c r="A5404" s="28"/>
      <c r="G5404" s="29"/>
    </row>
    <row r="5405" spans="1:7" ht="15">
      <c r="A5405" s="28"/>
      <c r="G5405" s="29"/>
    </row>
    <row r="5406" spans="1:7" ht="15">
      <c r="A5406" s="28"/>
      <c r="G5406" s="29"/>
    </row>
    <row r="5407" spans="1:7" ht="15">
      <c r="A5407" s="28"/>
      <c r="G5407" s="29"/>
    </row>
    <row r="5408" spans="1:7" ht="15">
      <c r="A5408" s="28"/>
      <c r="G5408" s="29"/>
    </row>
    <row r="5409" spans="1:7" ht="15">
      <c r="A5409" s="28"/>
      <c r="G5409" s="29"/>
    </row>
    <row r="5410" spans="1:7" ht="15">
      <c r="A5410" s="28"/>
      <c r="G5410" s="29"/>
    </row>
    <row r="5411" spans="1:7" ht="15">
      <c r="A5411" s="28"/>
      <c r="G5411" s="29"/>
    </row>
    <row r="5412" spans="1:7" ht="15">
      <c r="A5412" s="28"/>
      <c r="G5412" s="29"/>
    </row>
    <row r="5413" spans="1:7" ht="15">
      <c r="A5413" s="28"/>
      <c r="G5413" s="29"/>
    </row>
    <row r="5414" spans="1:7" ht="15">
      <c r="A5414" s="28"/>
      <c r="G5414" s="29"/>
    </row>
    <row r="5415" spans="1:7" ht="15">
      <c r="A5415" s="28"/>
      <c r="G5415" s="29"/>
    </row>
    <row r="5416" spans="1:7" ht="15">
      <c r="A5416" s="28"/>
      <c r="G5416" s="29"/>
    </row>
    <row r="5417" spans="1:7" ht="15">
      <c r="A5417" s="28"/>
      <c r="G5417" s="29"/>
    </row>
    <row r="5418" spans="1:7" ht="15">
      <c r="A5418" s="28"/>
      <c r="G5418" s="29"/>
    </row>
    <row r="5419" spans="1:7" ht="15">
      <c r="A5419" s="28"/>
      <c r="G5419" s="29"/>
    </row>
    <row r="5420" spans="1:7" ht="15">
      <c r="A5420" s="28"/>
      <c r="G5420" s="29"/>
    </row>
    <row r="5421" spans="1:7" ht="15">
      <c r="A5421" s="28"/>
      <c r="G5421" s="29"/>
    </row>
    <row r="5422" spans="1:7" ht="15">
      <c r="A5422" s="28"/>
      <c r="G5422" s="29"/>
    </row>
    <row r="5423" spans="1:7" ht="15">
      <c r="A5423" s="28"/>
      <c r="G5423" s="29"/>
    </row>
    <row r="5424" spans="1:7" ht="15">
      <c r="A5424" s="28"/>
      <c r="G5424" s="29"/>
    </row>
    <row r="5425" spans="1:7" ht="15">
      <c r="A5425" s="28"/>
      <c r="G5425" s="29"/>
    </row>
    <row r="5426" spans="1:7" ht="15">
      <c r="A5426" s="28"/>
      <c r="G5426" s="29"/>
    </row>
    <row r="5427" spans="1:7" ht="15">
      <c r="A5427" s="28"/>
      <c r="G5427" s="29"/>
    </row>
    <row r="5428" spans="1:7" ht="15">
      <c r="A5428" s="28"/>
      <c r="G5428" s="29"/>
    </row>
    <row r="5429" spans="1:7" ht="15">
      <c r="A5429" s="28"/>
      <c r="G5429" s="29"/>
    </row>
    <row r="5430" spans="1:7" ht="15">
      <c r="A5430" s="28"/>
      <c r="G5430" s="29"/>
    </row>
    <row r="5431" spans="1:7" ht="15">
      <c r="A5431" s="28"/>
      <c r="G5431" s="29"/>
    </row>
    <row r="5432" spans="1:7" ht="15">
      <c r="A5432" s="28"/>
      <c r="G5432" s="29"/>
    </row>
    <row r="5433" spans="1:7" ht="15">
      <c r="A5433" s="28"/>
      <c r="G5433" s="29"/>
    </row>
    <row r="5434" spans="1:7" ht="15">
      <c r="A5434" s="28"/>
      <c r="G5434" s="29"/>
    </row>
    <row r="5435" spans="1:7" ht="15">
      <c r="A5435" s="28"/>
      <c r="G5435" s="29"/>
    </row>
    <row r="5436" spans="1:7" ht="15">
      <c r="A5436" s="28"/>
      <c r="G5436" s="29"/>
    </row>
    <row r="5437" spans="1:7" ht="15">
      <c r="A5437" s="28"/>
      <c r="G5437" s="29"/>
    </row>
    <row r="5438" spans="1:7" ht="15">
      <c r="A5438" s="28"/>
      <c r="G5438" s="29"/>
    </row>
    <row r="5439" spans="1:7" ht="15">
      <c r="A5439" s="28"/>
      <c r="G5439" s="29"/>
    </row>
    <row r="5440" spans="1:7" ht="15">
      <c r="A5440" s="28"/>
      <c r="G5440" s="29"/>
    </row>
    <row r="5441" spans="1:7" ht="15">
      <c r="A5441" s="28"/>
      <c r="G5441" s="29"/>
    </row>
    <row r="5442" spans="1:7" ht="15">
      <c r="A5442" s="28"/>
      <c r="G5442" s="29"/>
    </row>
    <row r="5443" spans="1:7" ht="15">
      <c r="A5443" s="28"/>
      <c r="G5443" s="29"/>
    </row>
    <row r="5444" spans="1:7" ht="15">
      <c r="A5444" s="28"/>
      <c r="G5444" s="29"/>
    </row>
    <row r="5445" spans="1:7" ht="15">
      <c r="A5445" s="28"/>
      <c r="G5445" s="29"/>
    </row>
    <row r="5446" spans="1:7" ht="15">
      <c r="A5446" s="28"/>
      <c r="G5446" s="29"/>
    </row>
    <row r="5447" spans="1:7" ht="15">
      <c r="A5447" s="28"/>
      <c r="G5447" s="29"/>
    </row>
    <row r="5448" spans="1:7" ht="15">
      <c r="A5448" s="28"/>
      <c r="G5448" s="29"/>
    </row>
    <row r="5449" spans="1:7" ht="15">
      <c r="A5449" s="28"/>
      <c r="G5449" s="29"/>
    </row>
    <row r="5450" spans="1:7" ht="15">
      <c r="A5450" s="28"/>
      <c r="G5450" s="29"/>
    </row>
    <row r="5451" spans="1:7" ht="15">
      <c r="A5451" s="28"/>
      <c r="G5451" s="29"/>
    </row>
    <row r="5452" spans="1:7" ht="15">
      <c r="A5452" s="28"/>
      <c r="G5452" s="29"/>
    </row>
    <row r="5453" spans="1:7" ht="15">
      <c r="A5453" s="28"/>
      <c r="G5453" s="29"/>
    </row>
    <row r="5454" spans="1:7" ht="15">
      <c r="A5454" s="28"/>
      <c r="G5454" s="29"/>
    </row>
    <row r="5455" spans="1:7" ht="15">
      <c r="A5455" s="28"/>
      <c r="G5455" s="29"/>
    </row>
    <row r="5456" spans="1:7" ht="15">
      <c r="A5456" s="28"/>
      <c r="G5456" s="29"/>
    </row>
    <row r="5457" spans="1:7" ht="15">
      <c r="A5457" s="28"/>
      <c r="G5457" s="29"/>
    </row>
    <row r="5458" spans="1:7" ht="15">
      <c r="A5458" s="28"/>
      <c r="G5458" s="29"/>
    </row>
    <row r="5459" spans="1:7" ht="15">
      <c r="A5459" s="28"/>
      <c r="G5459" s="29"/>
    </row>
    <row r="5460" spans="1:7" ht="15">
      <c r="A5460" s="28"/>
      <c r="G5460" s="29"/>
    </row>
    <row r="5461" spans="1:7" ht="15">
      <c r="A5461" s="28"/>
      <c r="G5461" s="29"/>
    </row>
    <row r="5462" spans="1:7" ht="15">
      <c r="A5462" s="28"/>
      <c r="G5462" s="29"/>
    </row>
    <row r="5463" spans="1:7" ht="15">
      <c r="A5463" s="28"/>
      <c r="G5463" s="29"/>
    </row>
    <row r="5464" spans="1:7" ht="15">
      <c r="A5464" s="28"/>
      <c r="G5464" s="29"/>
    </row>
    <row r="5465" spans="1:7" ht="15">
      <c r="A5465" s="28"/>
      <c r="G5465" s="29"/>
    </row>
    <row r="5466" spans="1:7" ht="15">
      <c r="A5466" s="28"/>
      <c r="G5466" s="29"/>
    </row>
    <row r="5467" spans="1:7" ht="15">
      <c r="A5467" s="28"/>
      <c r="G5467" s="29"/>
    </row>
    <row r="5468" spans="1:7" ht="15">
      <c r="A5468" s="28"/>
      <c r="G5468" s="29"/>
    </row>
    <row r="5469" spans="1:7" ht="15">
      <c r="A5469" s="28"/>
      <c r="G5469" s="29"/>
    </row>
    <row r="5470" spans="1:7" ht="15">
      <c r="A5470" s="28"/>
      <c r="G5470" s="29"/>
    </row>
    <row r="5471" spans="1:7" ht="15">
      <c r="A5471" s="28"/>
      <c r="G5471" s="29"/>
    </row>
    <row r="5472" spans="1:7" ht="15">
      <c r="A5472" s="28"/>
      <c r="G5472" s="29"/>
    </row>
    <row r="5473" spans="1:7" ht="15">
      <c r="A5473" s="28"/>
      <c r="G5473" s="29"/>
    </row>
    <row r="5474" spans="1:7" ht="15">
      <c r="A5474" s="28"/>
      <c r="G5474" s="29"/>
    </row>
    <row r="5475" spans="1:7" ht="15">
      <c r="A5475" s="28"/>
      <c r="G5475" s="29"/>
    </row>
    <row r="5476" spans="1:7" ht="15">
      <c r="A5476" s="28"/>
      <c r="G5476" s="29"/>
    </row>
    <row r="5477" spans="1:7" ht="15">
      <c r="A5477" s="28"/>
      <c r="G5477" s="29"/>
    </row>
    <row r="5478" spans="1:7" ht="15">
      <c r="A5478" s="28"/>
      <c r="G5478" s="29"/>
    </row>
    <row r="5479" spans="1:7" ht="15">
      <c r="A5479" s="28"/>
      <c r="G5479" s="29"/>
    </row>
    <row r="5480" spans="1:7" ht="15">
      <c r="A5480" s="28"/>
      <c r="G5480" s="29"/>
    </row>
    <row r="5481" spans="1:7" ht="15">
      <c r="A5481" s="28"/>
      <c r="G5481" s="29"/>
    </row>
    <row r="5482" spans="1:7" ht="15">
      <c r="A5482" s="28"/>
      <c r="G5482" s="29"/>
    </row>
    <row r="5483" spans="1:7" ht="15">
      <c r="A5483" s="28"/>
      <c r="G5483" s="29"/>
    </row>
    <row r="5484" spans="1:7" ht="15">
      <c r="A5484" s="28"/>
      <c r="G5484" s="29"/>
    </row>
    <row r="5485" spans="1:7" ht="15">
      <c r="A5485" s="28"/>
      <c r="G5485" s="29"/>
    </row>
    <row r="5486" spans="1:7" ht="15">
      <c r="A5486" s="28"/>
      <c r="G5486" s="29"/>
    </row>
    <row r="5487" spans="1:7" ht="15">
      <c r="A5487" s="28"/>
      <c r="G5487" s="29"/>
    </row>
    <row r="5488" spans="1:7" ht="15">
      <c r="A5488" s="28"/>
      <c r="G5488" s="29"/>
    </row>
    <row r="5489" spans="1:7" ht="15">
      <c r="A5489" s="28"/>
      <c r="G5489" s="29"/>
    </row>
    <row r="5490" spans="1:7" ht="15">
      <c r="A5490" s="28"/>
      <c r="G5490" s="29"/>
    </row>
    <row r="5491" spans="1:7" ht="15">
      <c r="A5491" s="28"/>
      <c r="G5491" s="29"/>
    </row>
    <row r="5492" spans="1:7" ht="15">
      <c r="A5492" s="28"/>
      <c r="G5492" s="29"/>
    </row>
    <row r="5493" spans="1:7" ht="15">
      <c r="A5493" s="28"/>
      <c r="G5493" s="29"/>
    </row>
    <row r="5494" spans="1:7" ht="15">
      <c r="A5494" s="28"/>
      <c r="G5494" s="29"/>
    </row>
    <row r="5495" spans="1:7" ht="15">
      <c r="A5495" s="28"/>
      <c r="G5495" s="29"/>
    </row>
    <row r="5496" spans="1:7" ht="15">
      <c r="A5496" s="28"/>
      <c r="G5496" s="29"/>
    </row>
    <row r="5497" spans="1:7" ht="15">
      <c r="A5497" s="28"/>
      <c r="G5497" s="29"/>
    </row>
    <row r="5498" spans="1:7" ht="15">
      <c r="A5498" s="28"/>
      <c r="G5498" s="29"/>
    </row>
    <row r="5499" spans="1:7" ht="15">
      <c r="A5499" s="28"/>
      <c r="G5499" s="29"/>
    </row>
    <row r="5500" spans="1:7" ht="15">
      <c r="A5500" s="28"/>
      <c r="G5500" s="29"/>
    </row>
    <row r="5501" spans="1:7" ht="15">
      <c r="A5501" s="28"/>
      <c r="G5501" s="29"/>
    </row>
    <row r="5502" spans="1:7" ht="15">
      <c r="A5502" s="28"/>
      <c r="G5502" s="29"/>
    </row>
    <row r="5503" spans="1:7" ht="15">
      <c r="A5503" s="28"/>
      <c r="G5503" s="29"/>
    </row>
    <row r="5504" spans="1:7" ht="15">
      <c r="A5504" s="28"/>
      <c r="G5504" s="29"/>
    </row>
    <row r="5505" spans="1:7" ht="15">
      <c r="A5505" s="28"/>
      <c r="G5505" s="29"/>
    </row>
    <row r="5506" spans="1:7" ht="15">
      <c r="A5506" s="28"/>
      <c r="G5506" s="29"/>
    </row>
    <row r="5507" spans="1:7" ht="15">
      <c r="A5507" s="28"/>
      <c r="G5507" s="29"/>
    </row>
    <row r="5508" spans="1:7" ht="15">
      <c r="A5508" s="28"/>
      <c r="G5508" s="29"/>
    </row>
    <row r="5509" spans="1:7" ht="15">
      <c r="A5509" s="28"/>
      <c r="G5509" s="29"/>
    </row>
    <row r="5510" spans="1:7" ht="15">
      <c r="A5510" s="28"/>
      <c r="G5510" s="29"/>
    </row>
    <row r="5511" spans="1:7" ht="15">
      <c r="A5511" s="28"/>
      <c r="G5511" s="29"/>
    </row>
    <row r="5512" spans="1:7" ht="15">
      <c r="A5512" s="28"/>
      <c r="G5512" s="29"/>
    </row>
    <row r="5513" spans="1:7" ht="15">
      <c r="A5513" s="28"/>
      <c r="G5513" s="29"/>
    </row>
    <row r="5514" spans="1:7" ht="15">
      <c r="A5514" s="28"/>
      <c r="G5514" s="29"/>
    </row>
    <row r="5515" spans="1:7" ht="15">
      <c r="A5515" s="28"/>
      <c r="G5515" s="29"/>
    </row>
    <row r="5516" spans="1:7" ht="15">
      <c r="A5516" s="28"/>
      <c r="G5516" s="29"/>
    </row>
    <row r="5517" spans="1:7" ht="15">
      <c r="A5517" s="28"/>
      <c r="G5517" s="29"/>
    </row>
    <row r="5518" spans="1:7" ht="15">
      <c r="A5518" s="28"/>
      <c r="G5518" s="29"/>
    </row>
    <row r="5519" spans="1:7" ht="15">
      <c r="A5519" s="28"/>
      <c r="G5519" s="29"/>
    </row>
    <row r="5520" spans="1:7" ht="15">
      <c r="A5520" s="28"/>
      <c r="G5520" s="29"/>
    </row>
    <row r="5521" spans="1:7" ht="15">
      <c r="A5521" s="28"/>
      <c r="G5521" s="29"/>
    </row>
    <row r="5522" spans="1:7" ht="15">
      <c r="A5522" s="28"/>
      <c r="G5522" s="29"/>
    </row>
    <row r="5523" spans="1:7" ht="15">
      <c r="A5523" s="28"/>
      <c r="G5523" s="29"/>
    </row>
    <row r="5524" spans="1:7" ht="15">
      <c r="A5524" s="28"/>
      <c r="G5524" s="29"/>
    </row>
    <row r="5525" spans="1:7" ht="15">
      <c r="A5525" s="28"/>
      <c r="G5525" s="29"/>
    </row>
    <row r="5526" spans="1:7" ht="15">
      <c r="A5526" s="28"/>
      <c r="G5526" s="29"/>
    </row>
    <row r="5527" spans="1:7" ht="15">
      <c r="A5527" s="28"/>
      <c r="G5527" s="29"/>
    </row>
    <row r="5528" spans="1:7" ht="15">
      <c r="A5528" s="28"/>
      <c r="G5528" s="29"/>
    </row>
    <row r="5529" spans="1:7" ht="15">
      <c r="A5529" s="28"/>
      <c r="G5529" s="29"/>
    </row>
    <row r="5530" spans="1:7" ht="15">
      <c r="A5530" s="28"/>
      <c r="G5530" s="29"/>
    </row>
    <row r="5531" spans="1:7" ht="15">
      <c r="A5531" s="28"/>
      <c r="G5531" s="29"/>
    </row>
    <row r="5532" spans="1:7" ht="15">
      <c r="A5532" s="28"/>
      <c r="G5532" s="29"/>
    </row>
    <row r="5533" spans="1:7" ht="15">
      <c r="A5533" s="28"/>
      <c r="G5533" s="29"/>
    </row>
    <row r="5534" spans="1:7" ht="15">
      <c r="A5534" s="28"/>
      <c r="G5534" s="29"/>
    </row>
    <row r="5535" spans="1:7" ht="15">
      <c r="A5535" s="28"/>
      <c r="G5535" s="29"/>
    </row>
    <row r="5536" spans="1:7" ht="15">
      <c r="A5536" s="28"/>
      <c r="G5536" s="29"/>
    </row>
    <row r="5537" spans="1:7" ht="15">
      <c r="A5537" s="28"/>
      <c r="G5537" s="29"/>
    </row>
    <row r="5538" spans="1:7" ht="15">
      <c r="A5538" s="28"/>
      <c r="G5538" s="29"/>
    </row>
    <row r="5539" spans="1:7" ht="15">
      <c r="A5539" s="28"/>
      <c r="G5539" s="29"/>
    </row>
    <row r="5540" spans="1:7" ht="15">
      <c r="A5540" s="28"/>
      <c r="G5540" s="29"/>
    </row>
    <row r="5541" spans="1:7" ht="15">
      <c r="A5541" s="28"/>
      <c r="G5541" s="29"/>
    </row>
    <row r="5542" spans="1:7" ht="15">
      <c r="A5542" s="28"/>
      <c r="G5542" s="29"/>
    </row>
    <row r="5543" spans="1:7" ht="15">
      <c r="A5543" s="28"/>
      <c r="G5543" s="29"/>
    </row>
    <row r="5544" spans="1:7" ht="15">
      <c r="A5544" s="28"/>
      <c r="G5544" s="29"/>
    </row>
    <row r="5545" spans="1:7" ht="15">
      <c r="A5545" s="28"/>
      <c r="G5545" s="29"/>
    </row>
    <row r="5546" spans="1:7" ht="15">
      <c r="A5546" s="28"/>
      <c r="G5546" s="29"/>
    </row>
    <row r="5547" spans="1:7" ht="15">
      <c r="A5547" s="28"/>
      <c r="G5547" s="29"/>
    </row>
    <row r="5548" spans="1:7" ht="15">
      <c r="A5548" s="28"/>
      <c r="G5548" s="29"/>
    </row>
    <row r="5549" spans="1:7" ht="15">
      <c r="A5549" s="28"/>
      <c r="G5549" s="29"/>
    </row>
    <row r="5550" spans="1:7" ht="15">
      <c r="A5550" s="28"/>
      <c r="G5550" s="29"/>
    </row>
    <row r="5551" spans="1:7" ht="15">
      <c r="A5551" s="28"/>
      <c r="G5551" s="29"/>
    </row>
    <row r="5552" spans="1:7" ht="15">
      <c r="A5552" s="28"/>
      <c r="G5552" s="29"/>
    </row>
    <row r="5553" spans="1:7" ht="15">
      <c r="A5553" s="28"/>
      <c r="G5553" s="29"/>
    </row>
    <row r="5554" spans="1:7" ht="15">
      <c r="A5554" s="28"/>
      <c r="G5554" s="29"/>
    </row>
    <row r="5555" spans="1:7" ht="15">
      <c r="A5555" s="28"/>
      <c r="G5555" s="29"/>
    </row>
    <row r="5556" spans="1:7" ht="15">
      <c r="A5556" s="28"/>
      <c r="G5556" s="29"/>
    </row>
    <row r="5557" spans="1:7" ht="15">
      <c r="A5557" s="28"/>
      <c r="G5557" s="29"/>
    </row>
    <row r="5558" spans="1:7" ht="15">
      <c r="A5558" s="28"/>
      <c r="G5558" s="29"/>
    </row>
    <row r="5559" spans="1:7" ht="15">
      <c r="A5559" s="28"/>
      <c r="G5559" s="29"/>
    </row>
    <row r="5560" spans="1:7" ht="15">
      <c r="A5560" s="28"/>
      <c r="G5560" s="29"/>
    </row>
    <row r="5561" spans="1:7" ht="15">
      <c r="A5561" s="28"/>
      <c r="G5561" s="29"/>
    </row>
    <row r="5562" spans="1:7" ht="15">
      <c r="A5562" s="28"/>
      <c r="G5562" s="29"/>
    </row>
    <row r="5563" spans="1:7" ht="15">
      <c r="A5563" s="28"/>
      <c r="G5563" s="29"/>
    </row>
    <row r="5564" spans="1:7" ht="15">
      <c r="A5564" s="28"/>
      <c r="G5564" s="29"/>
    </row>
    <row r="5565" spans="1:7" ht="15">
      <c r="A5565" s="28"/>
      <c r="G5565" s="29"/>
    </row>
    <row r="5566" spans="1:7" ht="15">
      <c r="A5566" s="28"/>
      <c r="G5566" s="29"/>
    </row>
    <row r="5567" spans="1:7" ht="15">
      <c r="A5567" s="28"/>
      <c r="G5567" s="29"/>
    </row>
    <row r="5568" spans="1:7" ht="15">
      <c r="A5568" s="28"/>
      <c r="G5568" s="29"/>
    </row>
    <row r="5569" spans="1:7" ht="15">
      <c r="A5569" s="28"/>
      <c r="G5569" s="29"/>
    </row>
    <row r="5570" spans="1:7" ht="15">
      <c r="A5570" s="28"/>
      <c r="G5570" s="29"/>
    </row>
    <row r="5571" spans="1:7" ht="15">
      <c r="A5571" s="28"/>
      <c r="G5571" s="29"/>
    </row>
    <row r="5572" spans="1:7" ht="15">
      <c r="A5572" s="28"/>
      <c r="G5572" s="29"/>
    </row>
    <row r="5573" spans="1:7" ht="15">
      <c r="A5573" s="28"/>
      <c r="G5573" s="29"/>
    </row>
    <row r="5574" spans="1:7" ht="15">
      <c r="A5574" s="28"/>
      <c r="G5574" s="29"/>
    </row>
    <row r="5575" spans="1:7" ht="15">
      <c r="A5575" s="28"/>
      <c r="G5575" s="29"/>
    </row>
    <row r="5576" spans="1:7" ht="15">
      <c r="A5576" s="28"/>
      <c r="G5576" s="29"/>
    </row>
    <row r="5577" spans="1:7" ht="15">
      <c r="A5577" s="28"/>
      <c r="G5577" s="29"/>
    </row>
    <row r="5578" spans="1:7" ht="15">
      <c r="A5578" s="28"/>
      <c r="G5578" s="29"/>
    </row>
    <row r="5579" spans="1:7" ht="15">
      <c r="A5579" s="28"/>
      <c r="G5579" s="29"/>
    </row>
    <row r="5580" spans="1:7" ht="15">
      <c r="A5580" s="28"/>
      <c r="G5580" s="29"/>
    </row>
    <row r="5581" spans="1:7" ht="15">
      <c r="A5581" s="28"/>
      <c r="G5581" s="29"/>
    </row>
    <row r="5582" spans="1:7" ht="15">
      <c r="A5582" s="28"/>
      <c r="G5582" s="29"/>
    </row>
    <row r="5583" spans="1:7" ht="15">
      <c r="A5583" s="28"/>
      <c r="G5583" s="29"/>
    </row>
    <row r="5584" spans="1:7" ht="15">
      <c r="A5584" s="28"/>
      <c r="G5584" s="29"/>
    </row>
    <row r="5585" spans="1:7" ht="15">
      <c r="A5585" s="28"/>
      <c r="G5585" s="29"/>
    </row>
    <row r="5586" spans="1:7" ht="15">
      <c r="A5586" s="28"/>
      <c r="G5586" s="29"/>
    </row>
    <row r="5587" spans="1:7" ht="15">
      <c r="A5587" s="28"/>
      <c r="G5587" s="29"/>
    </row>
    <row r="5588" spans="1:7" ht="15">
      <c r="A5588" s="28"/>
      <c r="G5588" s="29"/>
    </row>
    <row r="5589" spans="1:7" ht="15">
      <c r="A5589" s="28"/>
      <c r="G5589" s="29"/>
    </row>
    <row r="5590" spans="1:7" ht="15">
      <c r="A5590" s="28"/>
      <c r="G5590" s="29"/>
    </row>
    <row r="5591" spans="1:7" ht="15">
      <c r="A5591" s="28"/>
      <c r="G5591" s="29"/>
    </row>
    <row r="5592" spans="1:7" ht="15">
      <c r="A5592" s="28"/>
      <c r="G5592" s="29"/>
    </row>
    <row r="5593" spans="1:7" ht="15">
      <c r="A5593" s="28"/>
      <c r="G5593" s="29"/>
    </row>
    <row r="5594" spans="1:7" ht="15">
      <c r="A5594" s="28"/>
      <c r="G5594" s="29"/>
    </row>
    <row r="5595" spans="1:7" ht="15">
      <c r="A5595" s="28"/>
      <c r="G5595" s="29"/>
    </row>
    <row r="5596" spans="1:7" ht="15">
      <c r="A5596" s="28"/>
      <c r="G5596" s="29"/>
    </row>
    <row r="5597" spans="1:7" ht="15">
      <c r="A5597" s="28"/>
      <c r="G5597" s="29"/>
    </row>
    <row r="5598" spans="1:7" ht="15">
      <c r="A5598" s="28"/>
      <c r="G5598" s="29"/>
    </row>
    <row r="5599" spans="1:7" ht="15">
      <c r="A5599" s="28"/>
      <c r="G5599" s="29"/>
    </row>
    <row r="5600" spans="1:7" ht="15">
      <c r="A5600" s="28"/>
      <c r="G5600" s="29"/>
    </row>
    <row r="5601" spans="1:7" ht="15">
      <c r="A5601" s="28"/>
      <c r="G5601" s="29"/>
    </row>
    <row r="5602" spans="1:7" ht="15">
      <c r="A5602" s="28"/>
      <c r="G5602" s="29"/>
    </row>
    <row r="5603" spans="1:7" ht="15">
      <c r="A5603" s="28"/>
      <c r="G5603" s="29"/>
    </row>
    <row r="5604" spans="1:7" ht="15">
      <c r="A5604" s="28"/>
      <c r="G5604" s="29"/>
    </row>
    <row r="5605" spans="1:7" ht="15">
      <c r="A5605" s="28"/>
      <c r="G5605" s="29"/>
    </row>
    <row r="5606" spans="1:7" ht="15">
      <c r="A5606" s="28"/>
      <c r="G5606" s="29"/>
    </row>
    <row r="5607" spans="1:7" ht="15">
      <c r="A5607" s="28"/>
      <c r="G5607" s="29"/>
    </row>
    <row r="5608" spans="1:7" ht="15">
      <c r="A5608" s="28"/>
      <c r="G5608" s="29"/>
    </row>
    <row r="5609" spans="1:7" ht="15">
      <c r="A5609" s="28"/>
      <c r="G5609" s="29"/>
    </row>
    <row r="5610" spans="1:7" ht="15">
      <c r="A5610" s="28"/>
      <c r="G5610" s="29"/>
    </row>
    <row r="5611" spans="1:7" ht="15">
      <c r="A5611" s="28"/>
      <c r="G5611" s="29"/>
    </row>
    <row r="5612" spans="1:7" ht="15">
      <c r="A5612" s="28"/>
      <c r="G5612" s="29"/>
    </row>
    <row r="5613" spans="1:7" ht="15">
      <c r="A5613" s="28"/>
      <c r="G5613" s="29"/>
    </row>
    <row r="5614" spans="1:7" ht="15">
      <c r="A5614" s="28"/>
      <c r="G5614" s="29"/>
    </row>
    <row r="5615" spans="1:7" ht="15">
      <c r="A5615" s="28"/>
      <c r="G5615" s="29"/>
    </row>
    <row r="5616" spans="1:7" ht="15">
      <c r="A5616" s="28"/>
      <c r="G5616" s="29"/>
    </row>
    <row r="5617" spans="1:7" ht="15">
      <c r="A5617" s="28"/>
      <c r="G5617" s="29"/>
    </row>
    <row r="5618" spans="1:7" ht="15">
      <c r="A5618" s="28"/>
      <c r="G5618" s="29"/>
    </row>
    <row r="5619" spans="1:7" ht="15">
      <c r="A5619" s="28"/>
      <c r="G5619" s="29"/>
    </row>
    <row r="5620" spans="1:7" ht="15">
      <c r="A5620" s="28"/>
      <c r="G5620" s="29"/>
    </row>
    <row r="5621" spans="1:7" ht="15">
      <c r="A5621" s="28"/>
      <c r="G5621" s="29"/>
    </row>
    <row r="5622" spans="1:7" ht="15">
      <c r="A5622" s="28"/>
      <c r="G5622" s="29"/>
    </row>
    <row r="5623" spans="1:7" ht="15">
      <c r="A5623" s="28"/>
      <c r="G5623" s="29"/>
    </row>
    <row r="5624" spans="1:7" ht="15">
      <c r="A5624" s="28"/>
      <c r="G5624" s="29"/>
    </row>
    <row r="5625" spans="1:7" ht="15">
      <c r="A5625" s="28"/>
      <c r="G5625" s="29"/>
    </row>
    <row r="5626" spans="1:7" ht="15">
      <c r="A5626" s="28"/>
      <c r="G5626" s="29"/>
    </row>
    <row r="5627" spans="1:7" ht="15">
      <c r="A5627" s="28"/>
      <c r="G5627" s="29"/>
    </row>
    <row r="5628" spans="1:7" ht="15">
      <c r="A5628" s="28"/>
      <c r="G5628" s="29"/>
    </row>
    <row r="5629" spans="1:7" ht="15">
      <c r="A5629" s="28"/>
      <c r="G5629" s="29"/>
    </row>
    <row r="5630" spans="1:7" ht="15">
      <c r="A5630" s="28"/>
      <c r="G5630" s="29"/>
    </row>
    <row r="5631" spans="1:7" ht="15">
      <c r="A5631" s="28"/>
      <c r="G5631" s="29"/>
    </row>
    <row r="5632" spans="1:7" ht="15">
      <c r="A5632" s="28"/>
      <c r="G5632" s="29"/>
    </row>
    <row r="5633" spans="1:7" ht="15">
      <c r="A5633" s="28"/>
      <c r="G5633" s="29"/>
    </row>
    <row r="5634" spans="1:7" ht="15">
      <c r="A5634" s="28"/>
      <c r="G5634" s="29"/>
    </row>
    <row r="5635" spans="1:7" ht="15">
      <c r="A5635" s="28"/>
      <c r="G5635" s="29"/>
    </row>
    <row r="5636" spans="1:7" ht="15">
      <c r="A5636" s="28"/>
      <c r="G5636" s="29"/>
    </row>
    <row r="5637" spans="1:7" ht="15">
      <c r="A5637" s="28"/>
      <c r="G5637" s="29"/>
    </row>
    <row r="5638" spans="1:7" ht="15">
      <c r="A5638" s="28"/>
      <c r="G5638" s="29"/>
    </row>
    <row r="5639" spans="1:7" ht="15">
      <c r="A5639" s="28"/>
      <c r="G5639" s="29"/>
    </row>
    <row r="5640" spans="1:7" ht="15">
      <c r="A5640" s="28"/>
      <c r="G5640" s="29"/>
    </row>
    <row r="5641" spans="1:7" ht="15">
      <c r="A5641" s="28"/>
      <c r="G5641" s="29"/>
    </row>
    <row r="5642" spans="1:7" ht="15">
      <c r="A5642" s="28"/>
      <c r="G5642" s="29"/>
    </row>
    <row r="5643" spans="1:7" ht="15">
      <c r="A5643" s="28"/>
      <c r="G5643" s="29"/>
    </row>
    <row r="5644" spans="1:7" ht="15">
      <c r="A5644" s="28"/>
      <c r="G5644" s="29"/>
    </row>
    <row r="5645" spans="1:7" ht="15">
      <c r="A5645" s="28"/>
      <c r="G5645" s="29"/>
    </row>
    <row r="5646" spans="1:7" ht="15">
      <c r="A5646" s="28"/>
      <c r="G5646" s="29"/>
    </row>
    <row r="5647" spans="1:7" ht="15">
      <c r="A5647" s="28"/>
      <c r="G5647" s="29"/>
    </row>
    <row r="5648" spans="1:7" ht="15">
      <c r="A5648" s="28"/>
      <c r="G5648" s="29"/>
    </row>
    <row r="5649" spans="1:7" ht="15">
      <c r="A5649" s="28"/>
      <c r="G5649" s="29"/>
    </row>
    <row r="5650" spans="1:7" ht="15">
      <c r="A5650" s="28"/>
      <c r="G5650" s="29"/>
    </row>
    <row r="5651" spans="1:7" ht="15">
      <c r="A5651" s="28"/>
      <c r="G5651" s="29"/>
    </row>
    <row r="5652" spans="1:7" ht="15">
      <c r="A5652" s="28"/>
      <c r="G5652" s="29"/>
    </row>
    <row r="5653" spans="1:7" ht="15">
      <c r="A5653" s="28"/>
      <c r="G5653" s="29"/>
    </row>
    <row r="5654" spans="1:7" ht="15">
      <c r="A5654" s="28"/>
      <c r="G5654" s="29"/>
    </row>
    <row r="5655" spans="1:7" ht="15">
      <c r="A5655" s="28"/>
      <c r="G5655" s="29"/>
    </row>
    <row r="5656" spans="1:7" ht="15">
      <c r="A5656" s="28"/>
      <c r="G5656" s="29"/>
    </row>
    <row r="5657" spans="1:7" ht="15">
      <c r="A5657" s="28"/>
      <c r="G5657" s="29"/>
    </row>
    <row r="5658" spans="1:7" ht="15">
      <c r="A5658" s="28"/>
      <c r="G5658" s="29"/>
    </row>
    <row r="5659" spans="1:7" ht="15">
      <c r="A5659" s="28"/>
      <c r="G5659" s="29"/>
    </row>
    <row r="5660" spans="1:7" ht="15">
      <c r="A5660" s="28"/>
      <c r="G5660" s="29"/>
    </row>
    <row r="5661" spans="1:7" ht="15">
      <c r="A5661" s="28"/>
      <c r="G5661" s="29"/>
    </row>
    <row r="5662" spans="1:7" ht="15">
      <c r="A5662" s="28"/>
      <c r="G5662" s="29"/>
    </row>
    <row r="5663" spans="1:7" ht="15">
      <c r="A5663" s="28"/>
      <c r="G5663" s="29"/>
    </row>
    <row r="5664" spans="1:7" ht="15">
      <c r="A5664" s="28"/>
      <c r="G5664" s="29"/>
    </row>
    <row r="5665" spans="1:7" ht="15">
      <c r="A5665" s="28"/>
      <c r="G5665" s="29"/>
    </row>
    <row r="5666" spans="1:7" ht="15">
      <c r="A5666" s="28"/>
      <c r="G5666" s="29"/>
    </row>
    <row r="5667" spans="1:7" ht="15">
      <c r="A5667" s="28"/>
      <c r="G5667" s="29"/>
    </row>
    <row r="5668" spans="1:7" ht="15">
      <c r="A5668" s="28"/>
      <c r="G5668" s="29"/>
    </row>
    <row r="5669" spans="1:7" ht="15">
      <c r="A5669" s="28"/>
      <c r="G5669" s="29"/>
    </row>
    <row r="5670" spans="1:7" ht="15">
      <c r="A5670" s="28"/>
      <c r="G5670" s="29"/>
    </row>
    <row r="5671" spans="1:7" ht="15">
      <c r="A5671" s="28"/>
      <c r="G5671" s="29"/>
    </row>
    <row r="5672" spans="1:7" ht="15">
      <c r="A5672" s="28"/>
      <c r="G5672" s="29"/>
    </row>
    <row r="5673" spans="1:7" ht="15">
      <c r="A5673" s="28"/>
      <c r="G5673" s="29"/>
    </row>
    <row r="5674" spans="1:7" ht="15">
      <c r="A5674" s="28"/>
      <c r="G5674" s="29"/>
    </row>
    <row r="5675" spans="1:7" ht="15">
      <c r="A5675" s="28"/>
      <c r="G5675" s="29"/>
    </row>
    <row r="5676" spans="1:7" ht="15">
      <c r="A5676" s="28"/>
      <c r="G5676" s="29"/>
    </row>
    <row r="5677" spans="1:7" ht="15">
      <c r="A5677" s="28"/>
      <c r="G5677" s="29"/>
    </row>
    <row r="5678" spans="1:7" ht="15">
      <c r="A5678" s="28"/>
      <c r="G5678" s="29"/>
    </row>
    <row r="5679" spans="1:7" ht="15">
      <c r="A5679" s="28"/>
      <c r="G5679" s="29"/>
    </row>
    <row r="5680" spans="1:7" ht="15">
      <c r="A5680" s="28"/>
      <c r="G5680" s="29"/>
    </row>
    <row r="5681" spans="1:7" ht="15">
      <c r="A5681" s="28"/>
      <c r="G5681" s="29"/>
    </row>
    <row r="5682" spans="1:7" ht="15">
      <c r="A5682" s="28"/>
      <c r="G5682" s="29"/>
    </row>
    <row r="5683" spans="1:7" ht="15">
      <c r="A5683" s="28"/>
      <c r="G5683" s="29"/>
    </row>
    <row r="5684" spans="1:7" ht="15">
      <c r="A5684" s="28"/>
      <c r="G5684" s="29"/>
    </row>
    <row r="5685" spans="1:7" ht="15">
      <c r="A5685" s="28"/>
      <c r="G5685" s="29"/>
    </row>
    <row r="5686" spans="1:7" ht="15">
      <c r="A5686" s="28"/>
      <c r="G5686" s="29"/>
    </row>
    <row r="5687" spans="1:7" ht="15">
      <c r="A5687" s="28"/>
      <c r="G5687" s="29"/>
    </row>
    <row r="5688" spans="1:7" ht="15">
      <c r="A5688" s="28"/>
      <c r="G5688" s="29"/>
    </row>
    <row r="5689" spans="1:7" ht="15">
      <c r="A5689" s="28"/>
      <c r="G5689" s="29"/>
    </row>
    <row r="5690" spans="1:7" ht="15">
      <c r="A5690" s="28"/>
      <c r="G5690" s="29"/>
    </row>
    <row r="5691" spans="1:7" ht="15">
      <c r="A5691" s="28"/>
      <c r="G5691" s="29"/>
    </row>
    <row r="5692" spans="1:7" ht="15">
      <c r="A5692" s="28"/>
      <c r="G5692" s="29"/>
    </row>
    <row r="5693" spans="1:7" ht="15">
      <c r="A5693" s="28"/>
      <c r="G5693" s="29"/>
    </row>
    <row r="5694" spans="1:7" ht="15">
      <c r="A5694" s="28"/>
      <c r="G5694" s="29"/>
    </row>
    <row r="5695" spans="1:7" ht="15">
      <c r="A5695" s="28"/>
      <c r="G5695" s="29"/>
    </row>
    <row r="5696" spans="1:7" ht="15">
      <c r="A5696" s="28"/>
      <c r="G5696" s="29"/>
    </row>
    <row r="5697" spans="1:7" ht="15">
      <c r="A5697" s="28"/>
      <c r="G5697" s="29"/>
    </row>
    <row r="5698" spans="1:7" ht="15">
      <c r="A5698" s="28"/>
      <c r="G5698" s="29"/>
    </row>
    <row r="5699" spans="1:7" ht="15">
      <c r="A5699" s="28"/>
      <c r="G5699" s="29"/>
    </row>
    <row r="5700" spans="1:7" ht="15">
      <c r="A5700" s="28"/>
      <c r="G5700" s="29"/>
    </row>
    <row r="5701" spans="1:7" ht="15">
      <c r="A5701" s="28"/>
      <c r="G5701" s="29"/>
    </row>
    <row r="5702" spans="1:7" ht="15">
      <c r="A5702" s="28"/>
      <c r="G5702" s="29"/>
    </row>
    <row r="5703" spans="1:7" ht="15">
      <c r="A5703" s="28"/>
      <c r="G5703" s="29"/>
    </row>
    <row r="5704" spans="1:7" ht="15">
      <c r="A5704" s="28"/>
      <c r="G5704" s="29"/>
    </row>
    <row r="5705" spans="1:7" ht="15">
      <c r="A5705" s="28"/>
      <c r="G5705" s="29"/>
    </row>
    <row r="5706" spans="1:7" ht="15">
      <c r="A5706" s="28"/>
      <c r="G5706" s="29"/>
    </row>
    <row r="5707" spans="1:7" ht="15">
      <c r="A5707" s="28"/>
      <c r="G5707" s="29"/>
    </row>
    <row r="5708" spans="1:7" ht="15">
      <c r="A5708" s="28"/>
      <c r="G5708" s="29"/>
    </row>
    <row r="5709" spans="1:7" ht="15">
      <c r="A5709" s="28"/>
      <c r="G5709" s="29"/>
    </row>
    <row r="5710" spans="1:7" ht="15">
      <c r="A5710" s="28"/>
      <c r="G5710" s="29"/>
    </row>
    <row r="5711" spans="1:7" ht="15">
      <c r="A5711" s="28"/>
      <c r="G5711" s="29"/>
    </row>
    <row r="5712" spans="1:7" ht="15">
      <c r="A5712" s="28"/>
      <c r="G5712" s="29"/>
    </row>
    <row r="5713" spans="1:7" ht="15">
      <c r="A5713" s="28"/>
      <c r="G5713" s="29"/>
    </row>
    <row r="5714" spans="1:7" ht="15">
      <c r="A5714" s="28"/>
      <c r="G5714" s="29"/>
    </row>
    <row r="5715" spans="1:7" ht="15">
      <c r="A5715" s="28"/>
      <c r="G5715" s="29"/>
    </row>
    <row r="5716" spans="1:7" ht="15">
      <c r="A5716" s="28"/>
      <c r="G5716" s="29"/>
    </row>
    <row r="5717" spans="1:7" ht="15">
      <c r="A5717" s="28"/>
      <c r="G5717" s="29"/>
    </row>
    <row r="5718" spans="1:7" ht="15">
      <c r="A5718" s="28"/>
      <c r="G5718" s="29"/>
    </row>
    <row r="5719" spans="1:7" ht="15">
      <c r="A5719" s="28"/>
      <c r="G5719" s="29"/>
    </row>
    <row r="5720" spans="1:7" ht="15">
      <c r="A5720" s="28"/>
      <c r="G5720" s="29"/>
    </row>
    <row r="5721" spans="1:7" ht="15">
      <c r="A5721" s="28"/>
      <c r="G5721" s="29"/>
    </row>
    <row r="5722" spans="1:7" ht="15">
      <c r="A5722" s="28"/>
      <c r="G5722" s="29"/>
    </row>
    <row r="5723" spans="1:7" ht="15">
      <c r="A5723" s="28"/>
      <c r="G5723" s="29"/>
    </row>
    <row r="5724" spans="1:7" ht="15">
      <c r="A5724" s="28"/>
      <c r="G5724" s="29"/>
    </row>
    <row r="5725" spans="1:7" ht="15">
      <c r="A5725" s="28"/>
      <c r="G5725" s="29"/>
    </row>
    <row r="5726" spans="1:7" ht="15">
      <c r="A5726" s="28"/>
      <c r="G5726" s="29"/>
    </row>
    <row r="5727" spans="1:7" ht="15">
      <c r="A5727" s="28"/>
      <c r="G5727" s="29"/>
    </row>
    <row r="5728" spans="1:7" ht="15">
      <c r="A5728" s="28"/>
      <c r="G5728" s="29"/>
    </row>
    <row r="5729" spans="1:7" ht="15">
      <c r="A5729" s="28"/>
      <c r="G5729" s="29"/>
    </row>
    <row r="5730" spans="1:7" ht="15">
      <c r="A5730" s="28"/>
      <c r="G5730" s="29"/>
    </row>
    <row r="5731" spans="1:7" ht="15">
      <c r="A5731" s="28"/>
      <c r="G5731" s="29"/>
    </row>
    <row r="5732" spans="1:7" ht="15">
      <c r="A5732" s="28"/>
      <c r="G5732" s="29"/>
    </row>
    <row r="5733" spans="1:7" ht="15">
      <c r="A5733" s="28"/>
      <c r="G5733" s="29"/>
    </row>
    <row r="5734" spans="1:7" ht="15">
      <c r="A5734" s="28"/>
      <c r="G5734" s="29"/>
    </row>
    <row r="5735" spans="1:7" ht="15">
      <c r="A5735" s="28"/>
      <c r="G5735" s="29"/>
    </row>
    <row r="5736" spans="1:7" ht="15">
      <c r="A5736" s="28"/>
      <c r="G5736" s="29"/>
    </row>
    <row r="5737" spans="1:7" ht="15">
      <c r="A5737" s="28"/>
      <c r="G5737" s="29"/>
    </row>
    <row r="5738" spans="1:7" ht="15">
      <c r="A5738" s="28"/>
      <c r="G5738" s="29"/>
    </row>
    <row r="5739" spans="1:7" ht="15">
      <c r="A5739" s="28"/>
      <c r="G5739" s="29"/>
    </row>
    <row r="5740" spans="1:7" ht="15">
      <c r="A5740" s="28"/>
      <c r="G5740" s="29"/>
    </row>
    <row r="5741" spans="1:7" ht="15">
      <c r="A5741" s="28"/>
      <c r="G5741" s="29"/>
    </row>
    <row r="5742" spans="1:7" ht="15">
      <c r="A5742" s="28"/>
      <c r="G5742" s="29"/>
    </row>
    <row r="5743" spans="1:7" ht="15">
      <c r="A5743" s="28"/>
      <c r="G5743" s="29"/>
    </row>
    <row r="5744" spans="1:7" ht="15">
      <c r="A5744" s="28"/>
      <c r="G5744" s="29"/>
    </row>
    <row r="5745" spans="1:7" ht="15">
      <c r="A5745" s="28"/>
      <c r="G5745" s="29"/>
    </row>
    <row r="5746" spans="1:7" ht="15">
      <c r="A5746" s="28"/>
      <c r="G5746" s="29"/>
    </row>
    <row r="5747" spans="1:7" ht="15">
      <c r="A5747" s="28"/>
      <c r="G5747" s="29"/>
    </row>
    <row r="5748" spans="1:7" ht="15">
      <c r="A5748" s="28"/>
      <c r="G5748" s="29"/>
    </row>
    <row r="5749" spans="1:7" ht="15">
      <c r="A5749" s="28"/>
      <c r="G5749" s="29"/>
    </row>
    <row r="5750" spans="1:7" ht="15">
      <c r="A5750" s="28"/>
      <c r="G5750" s="29"/>
    </row>
    <row r="5751" spans="1:7" ht="15">
      <c r="A5751" s="28"/>
      <c r="G5751" s="29"/>
    </row>
    <row r="5752" spans="1:7" ht="15">
      <c r="A5752" s="28"/>
      <c r="G5752" s="29"/>
    </row>
    <row r="5753" spans="1:7" ht="15">
      <c r="A5753" s="28"/>
      <c r="G5753" s="29"/>
    </row>
    <row r="5754" spans="1:7" ht="15">
      <c r="A5754" s="28"/>
      <c r="G5754" s="29"/>
    </row>
    <row r="5755" spans="1:7" ht="15">
      <c r="A5755" s="28"/>
      <c r="G5755" s="29"/>
    </row>
    <row r="5756" spans="1:7" ht="15">
      <c r="A5756" s="28"/>
      <c r="G5756" s="29"/>
    </row>
    <row r="5757" spans="1:7" ht="15">
      <c r="A5757" s="28"/>
      <c r="G5757" s="29"/>
    </row>
    <row r="5758" spans="1:7" ht="15">
      <c r="A5758" s="28"/>
      <c r="G5758" s="29"/>
    </row>
    <row r="5759" spans="1:7" ht="15">
      <c r="A5759" s="28"/>
      <c r="G5759" s="29"/>
    </row>
    <row r="5760" spans="1:7" ht="15">
      <c r="A5760" s="28"/>
      <c r="G5760" s="29"/>
    </row>
    <row r="5761" spans="1:7" ht="15">
      <c r="A5761" s="28"/>
      <c r="G5761" s="29"/>
    </row>
    <row r="5762" spans="1:7" ht="15">
      <c r="A5762" s="28"/>
      <c r="G5762" s="29"/>
    </row>
    <row r="5763" spans="1:7" ht="15">
      <c r="A5763" s="28"/>
      <c r="G5763" s="29"/>
    </row>
    <row r="5764" spans="1:7" ht="15">
      <c r="A5764" s="28"/>
      <c r="G5764" s="29"/>
    </row>
    <row r="5765" spans="1:7" ht="15">
      <c r="A5765" s="28"/>
      <c r="G5765" s="29"/>
    </row>
    <row r="5766" spans="1:7" ht="15">
      <c r="A5766" s="28"/>
      <c r="G5766" s="29"/>
    </row>
    <row r="5767" spans="1:7" ht="15">
      <c r="A5767" s="28"/>
      <c r="G5767" s="29"/>
    </row>
    <row r="5768" spans="1:7" ht="15">
      <c r="A5768" s="28"/>
      <c r="G5768" s="29"/>
    </row>
    <row r="5769" spans="1:7" ht="15">
      <c r="A5769" s="28"/>
      <c r="G5769" s="29"/>
    </row>
    <row r="5770" spans="1:7" ht="15">
      <c r="A5770" s="28"/>
      <c r="G5770" s="29"/>
    </row>
    <row r="5771" spans="1:7" ht="15">
      <c r="A5771" s="28"/>
      <c r="G5771" s="29"/>
    </row>
    <row r="5772" spans="1:7" ht="15">
      <c r="A5772" s="28"/>
      <c r="G5772" s="29"/>
    </row>
    <row r="5773" spans="1:7" ht="15">
      <c r="A5773" s="28"/>
      <c r="G5773" s="29"/>
    </row>
    <row r="5774" spans="1:7" ht="15">
      <c r="A5774" s="28"/>
      <c r="G5774" s="29"/>
    </row>
    <row r="5775" spans="1:7" ht="15">
      <c r="A5775" s="28"/>
      <c r="G5775" s="29"/>
    </row>
    <row r="5776" spans="1:7" ht="15">
      <c r="A5776" s="28"/>
      <c r="G5776" s="29"/>
    </row>
    <row r="5777" spans="1:7" ht="15">
      <c r="A5777" s="28"/>
      <c r="G5777" s="29"/>
    </row>
    <row r="5778" spans="1:7" ht="15">
      <c r="A5778" s="28"/>
      <c r="G5778" s="29"/>
    </row>
    <row r="5779" spans="1:7" ht="15">
      <c r="A5779" s="28"/>
      <c r="G5779" s="29"/>
    </row>
    <row r="5780" spans="1:7" ht="15">
      <c r="A5780" s="28"/>
      <c r="G5780" s="29"/>
    </row>
    <row r="5781" spans="1:7" ht="15">
      <c r="A5781" s="28"/>
      <c r="G5781" s="29"/>
    </row>
    <row r="5782" spans="1:7" ht="15">
      <c r="A5782" s="28"/>
      <c r="G5782" s="29"/>
    </row>
    <row r="5783" spans="1:7" ht="15">
      <c r="A5783" s="28"/>
      <c r="G5783" s="29"/>
    </row>
    <row r="5784" spans="1:7" ht="15">
      <c r="A5784" s="28"/>
      <c r="G5784" s="29"/>
    </row>
    <row r="5785" spans="1:7" ht="15">
      <c r="A5785" s="28"/>
      <c r="G5785" s="29"/>
    </row>
    <row r="5786" spans="1:7" ht="15">
      <c r="A5786" s="28"/>
      <c r="G5786" s="29"/>
    </row>
    <row r="5787" spans="1:7" ht="15">
      <c r="A5787" s="28"/>
      <c r="G5787" s="29"/>
    </row>
    <row r="5788" spans="1:7" ht="15">
      <c r="A5788" s="28"/>
      <c r="G5788" s="29"/>
    </row>
    <row r="5789" spans="1:7" ht="15">
      <c r="A5789" s="28"/>
      <c r="G5789" s="29"/>
    </row>
    <row r="5790" spans="1:7" ht="15">
      <c r="A5790" s="28"/>
      <c r="G5790" s="29"/>
    </row>
    <row r="5791" spans="1:7" ht="15">
      <c r="A5791" s="28"/>
      <c r="G5791" s="29"/>
    </row>
    <row r="5792" spans="1:7" ht="15">
      <c r="A5792" s="28"/>
      <c r="G5792" s="29"/>
    </row>
    <row r="5793" spans="1:7" ht="15">
      <c r="A5793" s="28"/>
      <c r="G5793" s="29"/>
    </row>
    <row r="5794" spans="1:7" ht="15">
      <c r="A5794" s="28"/>
      <c r="G5794" s="29"/>
    </row>
    <row r="5795" spans="1:7" ht="15">
      <c r="A5795" s="28"/>
      <c r="G5795" s="29"/>
    </row>
    <row r="5796" spans="1:7" ht="15">
      <c r="A5796" s="28"/>
      <c r="G5796" s="29"/>
    </row>
    <row r="5797" spans="1:7" ht="15">
      <c r="A5797" s="28"/>
      <c r="G5797" s="29"/>
    </row>
    <row r="5798" spans="1:7" ht="15">
      <c r="A5798" s="28"/>
      <c r="G5798" s="29"/>
    </row>
    <row r="5799" spans="1:7" ht="15">
      <c r="A5799" s="28"/>
      <c r="G5799" s="29"/>
    </row>
    <row r="5800" spans="1:7" ht="15">
      <c r="A5800" s="28"/>
      <c r="G5800" s="29"/>
    </row>
    <row r="5801" spans="1:7" ht="15">
      <c r="A5801" s="28"/>
      <c r="G5801" s="29"/>
    </row>
    <row r="5802" spans="1:7" ht="15">
      <c r="A5802" s="28"/>
      <c r="G5802" s="29"/>
    </row>
    <row r="5803" spans="1:7" ht="15">
      <c r="A5803" s="28"/>
      <c r="G5803" s="29"/>
    </row>
    <row r="5804" spans="1:7" ht="15">
      <c r="A5804" s="28"/>
      <c r="G5804" s="29"/>
    </row>
    <row r="5805" spans="1:7" ht="15">
      <c r="A5805" s="28"/>
      <c r="G5805" s="29"/>
    </row>
    <row r="5806" spans="1:7" ht="15">
      <c r="A5806" s="28"/>
      <c r="G5806" s="29"/>
    </row>
    <row r="5807" spans="1:7" ht="15">
      <c r="A5807" s="28"/>
      <c r="G5807" s="29"/>
    </row>
    <row r="5808" spans="1:7" ht="15">
      <c r="A5808" s="28"/>
      <c r="G5808" s="29"/>
    </row>
    <row r="5809" spans="1:7" ht="15">
      <c r="A5809" s="28"/>
      <c r="G5809" s="29"/>
    </row>
    <row r="5810" spans="1:7" ht="15">
      <c r="A5810" s="28"/>
      <c r="G5810" s="29"/>
    </row>
    <row r="5811" spans="1:7" ht="15">
      <c r="A5811" s="28"/>
      <c r="G5811" s="29"/>
    </row>
    <row r="5812" spans="1:7" ht="15">
      <c r="A5812" s="28"/>
      <c r="G5812" s="29"/>
    </row>
    <row r="5813" spans="1:7" ht="15">
      <c r="A5813" s="28"/>
      <c r="G5813" s="29"/>
    </row>
    <row r="5814" spans="1:7" ht="15">
      <c r="A5814" s="28"/>
      <c r="G5814" s="29"/>
    </row>
    <row r="5815" spans="1:7" ht="15">
      <c r="A5815" s="28"/>
      <c r="G5815" s="29"/>
    </row>
    <row r="5816" spans="1:7" ht="15">
      <c r="A5816" s="28"/>
      <c r="G5816" s="29"/>
    </row>
    <row r="5817" spans="1:7" ht="15">
      <c r="A5817" s="28"/>
      <c r="G5817" s="29"/>
    </row>
    <row r="5818" spans="1:7" ht="15">
      <c r="A5818" s="28"/>
      <c r="G5818" s="29"/>
    </row>
    <row r="5819" spans="1:7" ht="15">
      <c r="A5819" s="28"/>
      <c r="G5819" s="29"/>
    </row>
    <row r="5820" spans="1:7" ht="15">
      <c r="A5820" s="28"/>
      <c r="G5820" s="29"/>
    </row>
    <row r="5821" spans="1:7" ht="15">
      <c r="A5821" s="28"/>
      <c r="G5821" s="29"/>
    </row>
    <row r="5822" spans="1:7" ht="15">
      <c r="A5822" s="28"/>
      <c r="G5822" s="29"/>
    </row>
    <row r="5823" spans="1:7" ht="15">
      <c r="A5823" s="28"/>
      <c r="G5823" s="29"/>
    </row>
    <row r="5824" spans="1:7" ht="15">
      <c r="A5824" s="28"/>
      <c r="G5824" s="29"/>
    </row>
    <row r="5825" spans="1:7" ht="15">
      <c r="A5825" s="28"/>
      <c r="G5825" s="29"/>
    </row>
    <row r="5826" spans="1:7" ht="15">
      <c r="A5826" s="28"/>
      <c r="G5826" s="29"/>
    </row>
    <row r="5827" spans="1:7" ht="15">
      <c r="A5827" s="28"/>
      <c r="G5827" s="29"/>
    </row>
    <row r="5828" spans="1:7" ht="15">
      <c r="A5828" s="28"/>
      <c r="G5828" s="29"/>
    </row>
    <row r="5829" spans="1:7" ht="15">
      <c r="A5829" s="28"/>
      <c r="G5829" s="29"/>
    </row>
    <row r="5830" spans="1:7" ht="15">
      <c r="A5830" s="28"/>
      <c r="G5830" s="29"/>
    </row>
    <row r="5831" spans="1:7" ht="15">
      <c r="A5831" s="28"/>
      <c r="G5831" s="29"/>
    </row>
    <row r="5832" spans="1:7" ht="15">
      <c r="A5832" s="28"/>
      <c r="G5832" s="29"/>
    </row>
    <row r="5833" spans="1:7" ht="15">
      <c r="A5833" s="28"/>
      <c r="G5833" s="29"/>
    </row>
    <row r="5834" spans="1:7" ht="15">
      <c r="A5834" s="28"/>
      <c r="G5834" s="29"/>
    </row>
    <row r="5835" spans="1:7" ht="15">
      <c r="A5835" s="28"/>
      <c r="G5835" s="29"/>
    </row>
    <row r="5836" spans="1:7" ht="15">
      <c r="A5836" s="28"/>
      <c r="G5836" s="29"/>
    </row>
    <row r="5837" spans="1:7" ht="15">
      <c r="A5837" s="28"/>
      <c r="G5837" s="29"/>
    </row>
    <row r="5838" spans="1:7" ht="15">
      <c r="A5838" s="28"/>
      <c r="G5838" s="29"/>
    </row>
    <row r="5839" spans="1:7" ht="15">
      <c r="A5839" s="28"/>
      <c r="G5839" s="29"/>
    </row>
    <row r="5840" spans="1:7" ht="15">
      <c r="A5840" s="28"/>
      <c r="G5840" s="29"/>
    </row>
    <row r="5841" spans="1:7" ht="15">
      <c r="A5841" s="28"/>
      <c r="G5841" s="29"/>
    </row>
    <row r="5842" spans="1:7" ht="15">
      <c r="A5842" s="28"/>
      <c r="G5842" s="29"/>
    </row>
    <row r="5843" spans="1:7" ht="15">
      <c r="A5843" s="28"/>
      <c r="G5843" s="29"/>
    </row>
    <row r="5844" spans="1:7" ht="15">
      <c r="A5844" s="28"/>
      <c r="G5844" s="29"/>
    </row>
    <row r="5845" spans="1:7" ht="15">
      <c r="A5845" s="28"/>
      <c r="G5845" s="29"/>
    </row>
    <row r="5846" spans="1:7" ht="15">
      <c r="A5846" s="28"/>
      <c r="G5846" s="29"/>
    </row>
    <row r="5847" spans="1:7" ht="15">
      <c r="A5847" s="28"/>
      <c r="G5847" s="29"/>
    </row>
    <row r="5848" spans="1:7" ht="15">
      <c r="A5848" s="28"/>
      <c r="G5848" s="29"/>
    </row>
    <row r="5849" spans="1:7" ht="15">
      <c r="A5849" s="28"/>
      <c r="G5849" s="29"/>
    </row>
    <row r="5850" spans="1:7" ht="15">
      <c r="A5850" s="28"/>
      <c r="G5850" s="29"/>
    </row>
    <row r="5851" spans="1:7" ht="15">
      <c r="A5851" s="28"/>
      <c r="G5851" s="29"/>
    </row>
    <row r="5852" spans="1:7" ht="15">
      <c r="A5852" s="28"/>
      <c r="G5852" s="29"/>
    </row>
    <row r="5853" spans="1:7" ht="15">
      <c r="A5853" s="28"/>
      <c r="G5853" s="29"/>
    </row>
    <row r="5854" spans="1:7" ht="15">
      <c r="A5854" s="28"/>
      <c r="G5854" s="29"/>
    </row>
    <row r="5855" spans="1:7" ht="15">
      <c r="A5855" s="28"/>
      <c r="G5855" s="29"/>
    </row>
    <row r="5856" spans="1:7" ht="15">
      <c r="A5856" s="28"/>
      <c r="G5856" s="29"/>
    </row>
    <row r="5857" spans="1:7" ht="15">
      <c r="A5857" s="28"/>
      <c r="G5857" s="29"/>
    </row>
    <row r="5858" spans="1:7" ht="15">
      <c r="A5858" s="28"/>
      <c r="G5858" s="29"/>
    </row>
    <row r="5859" spans="1:7" ht="15">
      <c r="A5859" s="28"/>
      <c r="G5859" s="29"/>
    </row>
    <row r="5860" spans="1:7" ht="15">
      <c r="A5860" s="28"/>
      <c r="G5860" s="29"/>
    </row>
    <row r="5861" spans="1:7" ht="15">
      <c r="A5861" s="28"/>
      <c r="G5861" s="29"/>
    </row>
    <row r="5862" spans="1:7" ht="15">
      <c r="A5862" s="28"/>
      <c r="G5862" s="29"/>
    </row>
    <row r="5863" spans="1:7" ht="15">
      <c r="A5863" s="28"/>
      <c r="G5863" s="29"/>
    </row>
    <row r="5864" spans="1:7" ht="15">
      <c r="A5864" s="28"/>
      <c r="G5864" s="29"/>
    </row>
    <row r="5865" spans="1:7" ht="15">
      <c r="A5865" s="28"/>
      <c r="G5865" s="29"/>
    </row>
    <row r="5866" spans="1:7" ht="15">
      <c r="A5866" s="28"/>
      <c r="G5866" s="29"/>
    </row>
    <row r="5867" spans="1:7" ht="15">
      <c r="A5867" s="28"/>
      <c r="G5867" s="29"/>
    </row>
    <row r="5868" spans="1:7" ht="15">
      <c r="A5868" s="28"/>
      <c r="G5868" s="29"/>
    </row>
    <row r="5869" spans="1:7" ht="15">
      <c r="A5869" s="28"/>
      <c r="G5869" s="29"/>
    </row>
    <row r="5870" spans="1:7" ht="15">
      <c r="A5870" s="28"/>
      <c r="G5870" s="29"/>
    </row>
    <row r="5871" spans="1:7" ht="15">
      <c r="A5871" s="28"/>
      <c r="G5871" s="29"/>
    </row>
    <row r="5872" spans="1:7" ht="15">
      <c r="A5872" s="28"/>
      <c r="G5872" s="29"/>
    </row>
    <row r="5873" spans="1:7" ht="15">
      <c r="A5873" s="28"/>
      <c r="G5873" s="29"/>
    </row>
    <row r="5874" spans="1:7" ht="15">
      <c r="A5874" s="28"/>
      <c r="G5874" s="29"/>
    </row>
    <row r="5875" spans="1:7" ht="15">
      <c r="A5875" s="28"/>
      <c r="G5875" s="29"/>
    </row>
    <row r="5876" spans="1:7" ht="15">
      <c r="A5876" s="28"/>
      <c r="G5876" s="29"/>
    </row>
    <row r="5877" spans="1:7" ht="15">
      <c r="A5877" s="28"/>
      <c r="G5877" s="29"/>
    </row>
    <row r="5878" spans="1:7" ht="15">
      <c r="A5878" s="28"/>
      <c r="G5878" s="29"/>
    </row>
    <row r="5879" spans="1:7" ht="15">
      <c r="A5879" s="28"/>
      <c r="G5879" s="29"/>
    </row>
    <row r="5880" spans="1:7" ht="15">
      <c r="A5880" s="28"/>
      <c r="G5880" s="29"/>
    </row>
    <row r="5881" spans="1:7" ht="15">
      <c r="A5881" s="28"/>
      <c r="G5881" s="29"/>
    </row>
    <row r="5882" spans="1:7" ht="15">
      <c r="A5882" s="28"/>
      <c r="G5882" s="29"/>
    </row>
    <row r="5883" spans="1:7" ht="15">
      <c r="A5883" s="28"/>
      <c r="G5883" s="29"/>
    </row>
    <row r="5884" spans="1:7" ht="15">
      <c r="A5884" s="28"/>
      <c r="G5884" s="29"/>
    </row>
    <row r="5885" spans="1:7" ht="15">
      <c r="A5885" s="28"/>
      <c r="G5885" s="29"/>
    </row>
    <row r="5886" spans="1:7" ht="15">
      <c r="A5886" s="28"/>
      <c r="G5886" s="29"/>
    </row>
    <row r="5887" spans="1:7" ht="15">
      <c r="A5887" s="28"/>
      <c r="G5887" s="29"/>
    </row>
    <row r="5888" spans="1:7" ht="15">
      <c r="A5888" s="28"/>
      <c r="G5888" s="29"/>
    </row>
    <row r="5889" spans="1:7" ht="15">
      <c r="A5889" s="28"/>
      <c r="G5889" s="29"/>
    </row>
    <row r="5890" spans="1:7" ht="15">
      <c r="A5890" s="28"/>
      <c r="G5890" s="29"/>
    </row>
    <row r="5891" spans="1:7" ht="15">
      <c r="A5891" s="28"/>
      <c r="G5891" s="29"/>
    </row>
    <row r="5892" spans="1:7" ht="15">
      <c r="A5892" s="28"/>
      <c r="G5892" s="29"/>
    </row>
    <row r="5893" spans="1:7" ht="15">
      <c r="A5893" s="28"/>
      <c r="G5893" s="29"/>
    </row>
    <row r="5894" spans="1:7" ht="15">
      <c r="A5894" s="28"/>
      <c r="G5894" s="29"/>
    </row>
    <row r="5895" spans="1:7" ht="15">
      <c r="A5895" s="28"/>
      <c r="G5895" s="29"/>
    </row>
    <row r="5896" spans="1:7" ht="15">
      <c r="A5896" s="28"/>
      <c r="G5896" s="29"/>
    </row>
    <row r="5897" spans="1:7" ht="15">
      <c r="A5897" s="28"/>
      <c r="G5897" s="29"/>
    </row>
    <row r="5898" spans="1:7" ht="15">
      <c r="A5898" s="28"/>
      <c r="G5898" s="29"/>
    </row>
    <row r="5899" spans="1:7" ht="15">
      <c r="A5899" s="28"/>
      <c r="G5899" s="29"/>
    </row>
    <row r="5900" spans="1:7" ht="15">
      <c r="A5900" s="28"/>
      <c r="G5900" s="29"/>
    </row>
    <row r="5901" spans="1:7" ht="15">
      <c r="A5901" s="28"/>
      <c r="G5901" s="29"/>
    </row>
    <row r="5902" spans="1:7" ht="15">
      <c r="A5902" s="28"/>
      <c r="G5902" s="29"/>
    </row>
    <row r="5903" spans="1:7" ht="15">
      <c r="A5903" s="28"/>
      <c r="G5903" s="29"/>
    </row>
    <row r="5904" spans="1:7" ht="15">
      <c r="A5904" s="28"/>
      <c r="G5904" s="29"/>
    </row>
    <row r="5905" spans="1:7" ht="15">
      <c r="A5905" s="28"/>
      <c r="G5905" s="29"/>
    </row>
    <row r="5906" spans="1:7" ht="15">
      <c r="A5906" s="28"/>
      <c r="G5906" s="29"/>
    </row>
    <row r="5907" spans="1:7" ht="15">
      <c r="A5907" s="28"/>
      <c r="G5907" s="29"/>
    </row>
    <row r="5908" spans="1:7" ht="15">
      <c r="A5908" s="28"/>
      <c r="G5908" s="29"/>
    </row>
    <row r="5909" spans="1:7" ht="15">
      <c r="A5909" s="28"/>
      <c r="G5909" s="29"/>
    </row>
    <row r="5910" spans="1:7" ht="15">
      <c r="A5910" s="28"/>
      <c r="G5910" s="29"/>
    </row>
    <row r="5911" spans="1:7" ht="15">
      <c r="A5911" s="28"/>
      <c r="G5911" s="29"/>
    </row>
    <row r="5912" spans="1:7" ht="15">
      <c r="A5912" s="28"/>
      <c r="G5912" s="29"/>
    </row>
    <row r="5913" spans="1:7" ht="15">
      <c r="A5913" s="28"/>
      <c r="G5913" s="29"/>
    </row>
    <row r="5914" spans="1:7" ht="15">
      <c r="A5914" s="28"/>
      <c r="G5914" s="29"/>
    </row>
    <row r="5915" spans="1:7" ht="15">
      <c r="A5915" s="28"/>
      <c r="G5915" s="29"/>
    </row>
    <row r="5916" spans="1:7" ht="15">
      <c r="A5916" s="28"/>
      <c r="G5916" s="29"/>
    </row>
    <row r="5917" spans="1:7" ht="15">
      <c r="A5917" s="28"/>
      <c r="G5917" s="29"/>
    </row>
    <row r="5918" spans="1:7" ht="15">
      <c r="A5918" s="28"/>
      <c r="G5918" s="29"/>
    </row>
    <row r="5919" spans="1:7" ht="15">
      <c r="A5919" s="28"/>
      <c r="G5919" s="29"/>
    </row>
    <row r="5920" spans="1:7" ht="15">
      <c r="A5920" s="28"/>
      <c r="G5920" s="29"/>
    </row>
    <row r="5921" spans="1:7" ht="15">
      <c r="A5921" s="28"/>
      <c r="G5921" s="29"/>
    </row>
    <row r="5922" spans="1:7" ht="15">
      <c r="A5922" s="28"/>
      <c r="G5922" s="29"/>
    </row>
    <row r="5923" spans="1:7" ht="15">
      <c r="A5923" s="28"/>
      <c r="G5923" s="29"/>
    </row>
    <row r="5924" spans="1:7" ht="15">
      <c r="A5924" s="28"/>
      <c r="G5924" s="29"/>
    </row>
    <row r="5925" spans="1:7" ht="15">
      <c r="A5925" s="28"/>
      <c r="G5925" s="29"/>
    </row>
    <row r="5926" spans="1:7" ht="15">
      <c r="A5926" s="28"/>
      <c r="G5926" s="29"/>
    </row>
    <row r="5927" spans="1:7" ht="15">
      <c r="A5927" s="28"/>
      <c r="G5927" s="29"/>
    </row>
    <row r="5928" spans="1:7" ht="15">
      <c r="A5928" s="28"/>
      <c r="G5928" s="29"/>
    </row>
    <row r="5929" spans="1:7" ht="15">
      <c r="A5929" s="28"/>
      <c r="G5929" s="29"/>
    </row>
    <row r="5930" spans="1:7" ht="15">
      <c r="A5930" s="28"/>
      <c r="G5930" s="29"/>
    </row>
    <row r="5931" spans="1:7" ht="15">
      <c r="A5931" s="28"/>
      <c r="G5931" s="29"/>
    </row>
    <row r="5932" spans="1:7" ht="15">
      <c r="A5932" s="28"/>
      <c r="G5932" s="29"/>
    </row>
    <row r="5933" spans="1:7" ht="15">
      <c r="A5933" s="28"/>
      <c r="G5933" s="29"/>
    </row>
    <row r="5934" spans="1:7" ht="15">
      <c r="A5934" s="28"/>
      <c r="G5934" s="29"/>
    </row>
    <row r="5935" spans="1:7" ht="15">
      <c r="A5935" s="28"/>
      <c r="G5935" s="29"/>
    </row>
    <row r="5936" spans="1:7" ht="15">
      <c r="A5936" s="28"/>
      <c r="G5936" s="29"/>
    </row>
    <row r="5937" spans="1:7" ht="15">
      <c r="A5937" s="28"/>
      <c r="G5937" s="29"/>
    </row>
    <row r="5938" spans="1:7" ht="15">
      <c r="A5938" s="28"/>
      <c r="G5938" s="29"/>
    </row>
    <row r="5939" spans="1:7" ht="15">
      <c r="A5939" s="28"/>
      <c r="G5939" s="29"/>
    </row>
    <row r="5940" spans="1:7" ht="15">
      <c r="A5940" s="28"/>
      <c r="G5940" s="29"/>
    </row>
    <row r="5941" spans="1:7" ht="15">
      <c r="A5941" s="28"/>
      <c r="G5941" s="29"/>
    </row>
    <row r="5942" spans="1:7" ht="15">
      <c r="A5942" s="28"/>
      <c r="G5942" s="29"/>
    </row>
    <row r="5943" spans="1:7" ht="15">
      <c r="A5943" s="28"/>
      <c r="G5943" s="29"/>
    </row>
    <row r="5944" spans="1:7" ht="15">
      <c r="A5944" s="28"/>
      <c r="G5944" s="29"/>
    </row>
    <row r="5945" spans="1:7" ht="15">
      <c r="A5945" s="28"/>
      <c r="G5945" s="29"/>
    </row>
    <row r="5946" spans="1:7" ht="15">
      <c r="A5946" s="28"/>
      <c r="G5946" s="29"/>
    </row>
    <row r="5947" spans="1:7" ht="15">
      <c r="A5947" s="28"/>
      <c r="G5947" s="29"/>
    </row>
    <row r="5948" spans="1:7" ht="15">
      <c r="A5948" s="28"/>
      <c r="G5948" s="29"/>
    </row>
    <row r="5949" spans="1:7" ht="15">
      <c r="A5949" s="28"/>
      <c r="G5949" s="29"/>
    </row>
    <row r="5950" spans="1:7" ht="15">
      <c r="A5950" s="28"/>
      <c r="G5950" s="29"/>
    </row>
    <row r="5951" spans="1:7" ht="15">
      <c r="A5951" s="28"/>
      <c r="G5951" s="29"/>
    </row>
    <row r="5952" spans="1:7" ht="15">
      <c r="A5952" s="28"/>
      <c r="G5952" s="29"/>
    </row>
    <row r="5953" spans="1:7" ht="15">
      <c r="A5953" s="28"/>
      <c r="G5953" s="29"/>
    </row>
    <row r="5954" spans="1:7" ht="15">
      <c r="A5954" s="28"/>
      <c r="G5954" s="29"/>
    </row>
    <row r="5955" spans="1:7" ht="15">
      <c r="A5955" s="28"/>
      <c r="G5955" s="29"/>
    </row>
    <row r="5956" spans="1:7" ht="15">
      <c r="A5956" s="28"/>
      <c r="G5956" s="29"/>
    </row>
    <row r="5957" spans="1:7" ht="15">
      <c r="A5957" s="28"/>
      <c r="G5957" s="29"/>
    </row>
    <row r="5958" spans="1:7" ht="15">
      <c r="A5958" s="28"/>
      <c r="G5958" s="29"/>
    </row>
    <row r="5959" spans="1:7" ht="15">
      <c r="A5959" s="28"/>
      <c r="G5959" s="29"/>
    </row>
    <row r="5960" spans="1:7" ht="15">
      <c r="A5960" s="28"/>
      <c r="G5960" s="29"/>
    </row>
    <row r="5961" spans="1:7" ht="15">
      <c r="A5961" s="28"/>
      <c r="G5961" s="29"/>
    </row>
    <row r="5962" spans="1:7" ht="15">
      <c r="A5962" s="28"/>
      <c r="G5962" s="29"/>
    </row>
    <row r="5963" spans="1:7" ht="15">
      <c r="A5963" s="28"/>
      <c r="G5963" s="29"/>
    </row>
    <row r="5964" spans="1:7" ht="15">
      <c r="A5964" s="28"/>
      <c r="G5964" s="29"/>
    </row>
    <row r="5965" spans="1:7" ht="15">
      <c r="A5965" s="28"/>
      <c r="G5965" s="29"/>
    </row>
    <row r="5966" spans="1:7" ht="15">
      <c r="A5966" s="28"/>
      <c r="G5966" s="29"/>
    </row>
    <row r="5967" spans="1:7" ht="15">
      <c r="A5967" s="28"/>
      <c r="G5967" s="29"/>
    </row>
    <row r="5968" spans="1:7" ht="15">
      <c r="A5968" s="28"/>
      <c r="G5968" s="29"/>
    </row>
    <row r="5969" spans="1:7" ht="15">
      <c r="A5969" s="28"/>
      <c r="G5969" s="29"/>
    </row>
    <row r="5970" spans="1:7" ht="15">
      <c r="A5970" s="28"/>
      <c r="G5970" s="29"/>
    </row>
    <row r="5971" spans="1:7" ht="15">
      <c r="A5971" s="28"/>
      <c r="G5971" s="29"/>
    </row>
    <row r="5972" spans="1:7" ht="15">
      <c r="A5972" s="28"/>
      <c r="G5972" s="29"/>
    </row>
    <row r="5973" spans="1:7" ht="15">
      <c r="A5973" s="28"/>
      <c r="G5973" s="29"/>
    </row>
    <row r="5974" spans="1:7" ht="15">
      <c r="A5974" s="28"/>
      <c r="G5974" s="29"/>
    </row>
    <row r="5975" spans="1:7" ht="15">
      <c r="A5975" s="28"/>
      <c r="G5975" s="29"/>
    </row>
    <row r="5976" spans="1:7" ht="15">
      <c r="A5976" s="28"/>
      <c r="G5976" s="29"/>
    </row>
    <row r="5977" spans="1:7" ht="15">
      <c r="A5977" s="28"/>
      <c r="G5977" s="29"/>
    </row>
    <row r="5978" spans="1:7" ht="15">
      <c r="A5978" s="28"/>
      <c r="G5978" s="29"/>
    </row>
    <row r="5979" spans="1:7" ht="15">
      <c r="A5979" s="28"/>
      <c r="G5979" s="29"/>
    </row>
    <row r="5980" spans="1:7" ht="15">
      <c r="A5980" s="28"/>
      <c r="G5980" s="29"/>
    </row>
    <row r="5981" spans="1:7" ht="15">
      <c r="A5981" s="28"/>
      <c r="G5981" s="29"/>
    </row>
    <row r="5982" spans="1:7" ht="15">
      <c r="A5982" s="28"/>
      <c r="G5982" s="29"/>
    </row>
    <row r="5983" spans="1:7" ht="15">
      <c r="A5983" s="28"/>
      <c r="G5983" s="29"/>
    </row>
    <row r="5984" spans="1:7" ht="15">
      <c r="A5984" s="28"/>
      <c r="G5984" s="29"/>
    </row>
    <row r="5985" spans="1:7" ht="15">
      <c r="A5985" s="28"/>
      <c r="G5985" s="29"/>
    </row>
    <row r="5986" spans="1:7" ht="15">
      <c r="A5986" s="28"/>
      <c r="G5986" s="29"/>
    </row>
    <row r="5987" spans="1:7" ht="15">
      <c r="A5987" s="28"/>
      <c r="G5987" s="29"/>
    </row>
    <row r="5988" spans="1:7" ht="15">
      <c r="A5988" s="28"/>
      <c r="G5988" s="29"/>
    </row>
    <row r="5989" spans="1:7" ht="15">
      <c r="A5989" s="28"/>
      <c r="G5989" s="29"/>
    </row>
    <row r="5990" spans="1:7" ht="15">
      <c r="A5990" s="28"/>
      <c r="G5990" s="29"/>
    </row>
    <row r="5991" spans="1:7" ht="15">
      <c r="A5991" s="28"/>
      <c r="G5991" s="29"/>
    </row>
    <row r="5992" spans="1:7" ht="15">
      <c r="A5992" s="28"/>
      <c r="G5992" s="29"/>
    </row>
    <row r="5993" spans="1:7" ht="15">
      <c r="A5993" s="28"/>
      <c r="G5993" s="29"/>
    </row>
    <row r="5994" spans="1:7" ht="15">
      <c r="A5994" s="28"/>
      <c r="G5994" s="29"/>
    </row>
    <row r="5995" spans="1:7" ht="15">
      <c r="A5995" s="28"/>
      <c r="G5995" s="29"/>
    </row>
    <row r="5996" spans="1:7" ht="15">
      <c r="A5996" s="28"/>
      <c r="G5996" s="29"/>
    </row>
    <row r="5997" spans="1:7" ht="15">
      <c r="A5997" s="28"/>
      <c r="G5997" s="29"/>
    </row>
    <row r="5998" spans="1:7" ht="15">
      <c r="A5998" s="28"/>
      <c r="G5998" s="29"/>
    </row>
    <row r="5999" spans="1:7" ht="15">
      <c r="A5999" s="28"/>
      <c r="G5999" s="29"/>
    </row>
    <row r="6000" spans="1:7" ht="15">
      <c r="A6000" s="28"/>
      <c r="G6000" s="29"/>
    </row>
    <row r="6001" spans="1:7" ht="15">
      <c r="A6001" s="28"/>
      <c r="G6001" s="29"/>
    </row>
    <row r="6002" spans="1:7" ht="15">
      <c r="A6002" s="28"/>
      <c r="G6002" s="29"/>
    </row>
    <row r="6003" spans="1:7" ht="15">
      <c r="A6003" s="28"/>
      <c r="G6003" s="29"/>
    </row>
    <row r="6004" spans="1:7" ht="15">
      <c r="A6004" s="28"/>
      <c r="G6004" s="29"/>
    </row>
    <row r="6005" spans="1:7" ht="15">
      <c r="A6005" s="28"/>
      <c r="G6005" s="29"/>
    </row>
    <row r="6006" spans="1:7" ht="15">
      <c r="A6006" s="28"/>
      <c r="G6006" s="29"/>
    </row>
    <row r="6007" spans="1:7" ht="15">
      <c r="A6007" s="28"/>
      <c r="G6007" s="29"/>
    </row>
    <row r="6008" spans="1:7" ht="15">
      <c r="A6008" s="28"/>
      <c r="G6008" s="29"/>
    </row>
    <row r="6009" spans="1:7" ht="15">
      <c r="A6009" s="28"/>
      <c r="G6009" s="29"/>
    </row>
    <row r="6010" spans="1:7" ht="15">
      <c r="A6010" s="28"/>
      <c r="G6010" s="29"/>
    </row>
    <row r="6011" spans="1:7" ht="15">
      <c r="A6011" s="28"/>
      <c r="G6011" s="29"/>
    </row>
    <row r="6012" spans="1:7" ht="15">
      <c r="A6012" s="28"/>
      <c r="G6012" s="29"/>
    </row>
    <row r="6013" spans="1:7" ht="15">
      <c r="A6013" s="28"/>
      <c r="G6013" s="29"/>
    </row>
    <row r="6014" spans="1:7" ht="15">
      <c r="A6014" s="28"/>
      <c r="G6014" s="29"/>
    </row>
    <row r="6015" spans="1:7" ht="15">
      <c r="A6015" s="28"/>
      <c r="G6015" s="29"/>
    </row>
    <row r="6016" spans="1:7" ht="15">
      <c r="A6016" s="28"/>
      <c r="G6016" s="29"/>
    </row>
    <row r="6017" spans="1:7" ht="15">
      <c r="A6017" s="28"/>
      <c r="G6017" s="29"/>
    </row>
    <row r="6018" spans="1:7" ht="15">
      <c r="A6018" s="28"/>
      <c r="G6018" s="29"/>
    </row>
    <row r="6019" spans="1:7" ht="15">
      <c r="A6019" s="28"/>
      <c r="G6019" s="29"/>
    </row>
    <row r="6020" spans="1:7" ht="15">
      <c r="A6020" s="28"/>
      <c r="G6020" s="29"/>
    </row>
    <row r="6021" spans="1:7" ht="15">
      <c r="A6021" s="28"/>
      <c r="G6021" s="29"/>
    </row>
    <row r="6022" spans="1:7" ht="15">
      <c r="A6022" s="28"/>
      <c r="G6022" s="29"/>
    </row>
    <row r="6023" spans="1:7" ht="15">
      <c r="A6023" s="28"/>
      <c r="G6023" s="29"/>
    </row>
    <row r="6024" spans="1:7" ht="15">
      <c r="A6024" s="28"/>
      <c r="G6024" s="29"/>
    </row>
    <row r="6025" spans="1:7" ht="15">
      <c r="A6025" s="28"/>
      <c r="G6025" s="29"/>
    </row>
    <row r="6026" spans="1:7" ht="15">
      <c r="A6026" s="28"/>
      <c r="G6026" s="29"/>
    </row>
    <row r="6027" spans="1:7" ht="15">
      <c r="A6027" s="28"/>
      <c r="G6027" s="29"/>
    </row>
    <row r="6028" spans="1:7" ht="15">
      <c r="A6028" s="28"/>
      <c r="G6028" s="29"/>
    </row>
    <row r="6029" spans="1:7" ht="15">
      <c r="A6029" s="28"/>
      <c r="G6029" s="29"/>
    </row>
    <row r="6030" spans="1:7" ht="15">
      <c r="A6030" s="28"/>
      <c r="G6030" s="29"/>
    </row>
    <row r="6031" spans="1:7" ht="15">
      <c r="A6031" s="28"/>
      <c r="G6031" s="29"/>
    </row>
    <row r="6032" spans="1:7" ht="15">
      <c r="A6032" s="28"/>
      <c r="G6032" s="29"/>
    </row>
    <row r="6033" spans="1:7" ht="15">
      <c r="A6033" s="28"/>
      <c r="G6033" s="29"/>
    </row>
    <row r="6034" spans="1:7" ht="15">
      <c r="A6034" s="28"/>
      <c r="G6034" s="29"/>
    </row>
    <row r="6035" spans="1:7" ht="15">
      <c r="A6035" s="28"/>
      <c r="G6035" s="29"/>
    </row>
    <row r="6036" spans="1:7" ht="15">
      <c r="A6036" s="28"/>
      <c r="G6036" s="29"/>
    </row>
    <row r="6037" spans="1:7" ht="15">
      <c r="A6037" s="28"/>
      <c r="G6037" s="29"/>
    </row>
    <row r="6038" spans="1:7" ht="15">
      <c r="A6038" s="28"/>
      <c r="G6038" s="29"/>
    </row>
    <row r="6039" spans="1:7" ht="15">
      <c r="A6039" s="28"/>
      <c r="G6039" s="29"/>
    </row>
    <row r="6040" spans="1:7" ht="15">
      <c r="A6040" s="28"/>
      <c r="G6040" s="29"/>
    </row>
    <row r="6041" spans="1:7" ht="15">
      <c r="A6041" s="28"/>
      <c r="G6041" s="29"/>
    </row>
    <row r="6042" spans="1:7" ht="15">
      <c r="A6042" s="28"/>
      <c r="G6042" s="29"/>
    </row>
    <row r="6043" spans="1:7" ht="15">
      <c r="A6043" s="28"/>
      <c r="G6043" s="29"/>
    </row>
    <row r="6044" spans="1:7" ht="15">
      <c r="A6044" s="28"/>
      <c r="G6044" s="29"/>
    </row>
    <row r="6045" spans="1:7" ht="15">
      <c r="A6045" s="28"/>
      <c r="G6045" s="29"/>
    </row>
    <row r="6046" spans="1:7" ht="15">
      <c r="A6046" s="28"/>
      <c r="G6046" s="29"/>
    </row>
    <row r="6047" spans="1:7" ht="15">
      <c r="A6047" s="28"/>
      <c r="G6047" s="29"/>
    </row>
    <row r="6048" spans="1:7" ht="15">
      <c r="A6048" s="28"/>
      <c r="G6048" s="29"/>
    </row>
    <row r="6049" spans="1:7" ht="15">
      <c r="A6049" s="28"/>
      <c r="G6049" s="29"/>
    </row>
    <row r="6050" spans="1:7" ht="15">
      <c r="A6050" s="28"/>
      <c r="G6050" s="29"/>
    </row>
    <row r="6051" spans="1:7" ht="15">
      <c r="A6051" s="28"/>
      <c r="G6051" s="29"/>
    </row>
    <row r="6052" spans="1:7" ht="15">
      <c r="A6052" s="28"/>
      <c r="G6052" s="29"/>
    </row>
    <row r="6053" spans="1:7" ht="15">
      <c r="A6053" s="28"/>
      <c r="G6053" s="29"/>
    </row>
    <row r="6054" spans="1:7" ht="15">
      <c r="A6054" s="28"/>
      <c r="G6054" s="29"/>
    </row>
    <row r="6055" spans="1:7" ht="15">
      <c r="A6055" s="28"/>
      <c r="G6055" s="29"/>
    </row>
    <row r="6056" spans="1:7" ht="15">
      <c r="A6056" s="28"/>
      <c r="G6056" s="29"/>
    </row>
    <row r="6057" spans="1:7" ht="15">
      <c r="A6057" s="28"/>
      <c r="G6057" s="29"/>
    </row>
    <row r="6058" spans="1:7" ht="15">
      <c r="A6058" s="28"/>
      <c r="G6058" s="29"/>
    </row>
    <row r="6059" spans="1:7" ht="15">
      <c r="A6059" s="28"/>
      <c r="G6059" s="29"/>
    </row>
    <row r="6060" spans="1:7" ht="15">
      <c r="A6060" s="28"/>
      <c r="G6060" s="29"/>
    </row>
    <row r="6061" spans="1:7" ht="15">
      <c r="A6061" s="28"/>
      <c r="G6061" s="29"/>
    </row>
    <row r="6062" spans="1:7" ht="15">
      <c r="A6062" s="28"/>
      <c r="G6062" s="29"/>
    </row>
    <row r="6063" spans="1:7" ht="15">
      <c r="A6063" s="28"/>
      <c r="G6063" s="29"/>
    </row>
    <row r="6064" spans="1:7" ht="15">
      <c r="A6064" s="28"/>
      <c r="G6064" s="29"/>
    </row>
    <row r="6065" spans="1:7" ht="15">
      <c r="A6065" s="28"/>
      <c r="G6065" s="29"/>
    </row>
    <row r="6066" spans="1:7" ht="15">
      <c r="A6066" s="28"/>
      <c r="G6066" s="29"/>
    </row>
    <row r="6067" spans="1:7" ht="15">
      <c r="A6067" s="28"/>
      <c r="G6067" s="29"/>
    </row>
    <row r="6068" spans="1:7" ht="15">
      <c r="A6068" s="28"/>
      <c r="G6068" s="29"/>
    </row>
    <row r="6069" spans="1:7" ht="15">
      <c r="A6069" s="28"/>
      <c r="G6069" s="29"/>
    </row>
    <row r="6070" spans="1:7" ht="15">
      <c r="A6070" s="28"/>
      <c r="G6070" s="29"/>
    </row>
    <row r="6071" spans="1:7" ht="15">
      <c r="A6071" s="28"/>
      <c r="G6071" s="29"/>
    </row>
    <row r="6072" spans="1:7" ht="15">
      <c r="A6072" s="28"/>
      <c r="G6072" s="29"/>
    </row>
    <row r="6073" spans="1:7" ht="15">
      <c r="A6073" s="28"/>
      <c r="G6073" s="29"/>
    </row>
    <row r="6074" spans="1:7" ht="15">
      <c r="A6074" s="28"/>
      <c r="G6074" s="29"/>
    </row>
    <row r="6075" spans="1:7" ht="15">
      <c r="A6075" s="28"/>
      <c r="G6075" s="29"/>
    </row>
    <row r="6076" spans="1:7" ht="15">
      <c r="A6076" s="28"/>
      <c r="G6076" s="29"/>
    </row>
    <row r="6077" spans="1:7" ht="15">
      <c r="A6077" s="28"/>
      <c r="G6077" s="29"/>
    </row>
    <row r="6078" spans="1:7" ht="15">
      <c r="A6078" s="28"/>
      <c r="G6078" s="29"/>
    </row>
    <row r="6079" spans="1:7" ht="15">
      <c r="A6079" s="28"/>
      <c r="G6079" s="29"/>
    </row>
    <row r="6080" spans="1:7" ht="15">
      <c r="A6080" s="28"/>
      <c r="G6080" s="29"/>
    </row>
    <row r="6081" spans="1:7" ht="15">
      <c r="A6081" s="28"/>
      <c r="G6081" s="29"/>
    </row>
    <row r="6082" spans="1:7" ht="15">
      <c r="A6082" s="28"/>
      <c r="G6082" s="29"/>
    </row>
    <row r="6083" spans="1:7" ht="15">
      <c r="A6083" s="28"/>
      <c r="G6083" s="29"/>
    </row>
    <row r="6084" spans="1:7" ht="15">
      <c r="A6084" s="28"/>
      <c r="G6084" s="29"/>
    </row>
    <row r="6085" spans="1:7" ht="15">
      <c r="A6085" s="28"/>
      <c r="G6085" s="29"/>
    </row>
    <row r="6086" spans="1:7" ht="15">
      <c r="A6086" s="28"/>
      <c r="G6086" s="29"/>
    </row>
    <row r="6087" spans="1:7" ht="15">
      <c r="A6087" s="28"/>
      <c r="G6087" s="29"/>
    </row>
    <row r="6088" spans="1:7" ht="15">
      <c r="A6088" s="28"/>
      <c r="G6088" s="29"/>
    </row>
    <row r="6089" spans="1:7" ht="15">
      <c r="A6089" s="28"/>
      <c r="G6089" s="29"/>
    </row>
    <row r="6090" spans="1:7" ht="15">
      <c r="A6090" s="28"/>
      <c r="G6090" s="29"/>
    </row>
    <row r="6091" spans="1:7" ht="15">
      <c r="A6091" s="28"/>
      <c r="G6091" s="29"/>
    </row>
    <row r="6092" spans="1:7" ht="15">
      <c r="A6092" s="28"/>
      <c r="G6092" s="29"/>
    </row>
    <row r="6093" spans="1:7" ht="15">
      <c r="A6093" s="28"/>
      <c r="G6093" s="29"/>
    </row>
    <row r="6094" spans="1:7" ht="15">
      <c r="A6094" s="28"/>
      <c r="G6094" s="29"/>
    </row>
    <row r="6095" spans="1:7" ht="15">
      <c r="A6095" s="28"/>
      <c r="G6095" s="29"/>
    </row>
    <row r="6096" spans="1:7" ht="15">
      <c r="A6096" s="28"/>
      <c r="G6096" s="29"/>
    </row>
    <row r="6097" spans="1:7" ht="15">
      <c r="A6097" s="28"/>
      <c r="G6097" s="29"/>
    </row>
    <row r="6098" spans="1:7" ht="15">
      <c r="A6098" s="28"/>
      <c r="G6098" s="29"/>
    </row>
    <row r="6099" spans="1:7" ht="15">
      <c r="A6099" s="28"/>
      <c r="G6099" s="29"/>
    </row>
    <row r="6100" spans="1:7" ht="15">
      <c r="A6100" s="28"/>
      <c r="G6100" s="29"/>
    </row>
    <row r="6101" spans="1:7" ht="15">
      <c r="A6101" s="28"/>
      <c r="G6101" s="29"/>
    </row>
    <row r="6102" spans="1:7" ht="15">
      <c r="A6102" s="28"/>
      <c r="G6102" s="29"/>
    </row>
    <row r="6103" spans="1:7" ht="15">
      <c r="A6103" s="28"/>
      <c r="G6103" s="29"/>
    </row>
    <row r="6104" spans="1:7" ht="15">
      <c r="A6104" s="28"/>
      <c r="G6104" s="29"/>
    </row>
    <row r="6105" spans="1:7" ht="15">
      <c r="A6105" s="28"/>
      <c r="G6105" s="29"/>
    </row>
    <row r="6106" spans="1:7" ht="15">
      <c r="A6106" s="28"/>
      <c r="G6106" s="29"/>
    </row>
    <row r="6107" spans="1:7" ht="15">
      <c r="A6107" s="28"/>
      <c r="G6107" s="29"/>
    </row>
    <row r="6108" spans="1:7" ht="15">
      <c r="A6108" s="28"/>
      <c r="G6108" s="29"/>
    </row>
    <row r="6109" spans="1:7" ht="15">
      <c r="A6109" s="28"/>
      <c r="G6109" s="29"/>
    </row>
    <row r="6110" spans="1:7" ht="15">
      <c r="A6110" s="28"/>
      <c r="G6110" s="29"/>
    </row>
    <row r="6111" spans="1:7" ht="15">
      <c r="A6111" s="28"/>
      <c r="G6111" s="29"/>
    </row>
    <row r="6112" spans="1:7" ht="15">
      <c r="A6112" s="28"/>
      <c r="G6112" s="29"/>
    </row>
    <row r="6113" spans="1:7" ht="15">
      <c r="A6113" s="28"/>
      <c r="G6113" s="29"/>
    </row>
    <row r="6114" spans="1:7" ht="15">
      <c r="A6114" s="28"/>
      <c r="G6114" s="29"/>
    </row>
    <row r="6115" spans="1:7" ht="15">
      <c r="A6115" s="28"/>
      <c r="G6115" s="29"/>
    </row>
    <row r="6116" spans="1:7" ht="15">
      <c r="A6116" s="28"/>
      <c r="G6116" s="29"/>
    </row>
    <row r="6117" spans="1:7" ht="15">
      <c r="A6117" s="28"/>
      <c r="G6117" s="29"/>
    </row>
    <row r="6118" spans="1:7" ht="15">
      <c r="A6118" s="28"/>
      <c r="G6118" s="29"/>
    </row>
    <row r="6119" spans="1:7" ht="15">
      <c r="A6119" s="28"/>
      <c r="G6119" s="29"/>
    </row>
    <row r="6120" spans="1:7" ht="15">
      <c r="A6120" s="28"/>
      <c r="G6120" s="29"/>
    </row>
    <row r="6121" spans="1:7" ht="15">
      <c r="A6121" s="28"/>
      <c r="G6121" s="29"/>
    </row>
    <row r="6122" spans="1:7" ht="15">
      <c r="A6122" s="28"/>
      <c r="G6122" s="29"/>
    </row>
    <row r="6123" spans="1:7" ht="15">
      <c r="A6123" s="28"/>
      <c r="G6123" s="29"/>
    </row>
    <row r="6124" spans="1:7" ht="15">
      <c r="A6124" s="28"/>
      <c r="G6124" s="29"/>
    </row>
    <row r="6125" spans="1:7" ht="15">
      <c r="A6125" s="28"/>
      <c r="G6125" s="29"/>
    </row>
    <row r="6126" spans="1:7" ht="15">
      <c r="A6126" s="28"/>
      <c r="G6126" s="29"/>
    </row>
    <row r="6127" spans="1:7" ht="15">
      <c r="A6127" s="28"/>
      <c r="G6127" s="29"/>
    </row>
    <row r="6128" spans="1:7" ht="15">
      <c r="A6128" s="28"/>
      <c r="G6128" s="29"/>
    </row>
    <row r="6129" spans="1:7" ht="15">
      <c r="A6129" s="28"/>
      <c r="G6129" s="29"/>
    </row>
    <row r="6130" spans="1:7" ht="15">
      <c r="A6130" s="28"/>
      <c r="G6130" s="29"/>
    </row>
    <row r="6131" spans="1:7" ht="15">
      <c r="A6131" s="28"/>
      <c r="G6131" s="29"/>
    </row>
    <row r="6132" spans="1:7" ht="15">
      <c r="A6132" s="28"/>
      <c r="G6132" s="29"/>
    </row>
    <row r="6133" spans="1:7" ht="15">
      <c r="A6133" s="28"/>
      <c r="G6133" s="29"/>
    </row>
    <row r="6134" spans="1:7" ht="15">
      <c r="A6134" s="28"/>
      <c r="G6134" s="29"/>
    </row>
    <row r="6135" spans="1:7" ht="15">
      <c r="A6135" s="28"/>
      <c r="G6135" s="29"/>
    </row>
    <row r="6136" spans="1:7" ht="15">
      <c r="A6136" s="28"/>
      <c r="G6136" s="29"/>
    </row>
    <row r="6137" spans="1:7" ht="15">
      <c r="A6137" s="28"/>
      <c r="G6137" s="29"/>
    </row>
    <row r="6138" spans="1:7" ht="15">
      <c r="A6138" s="28"/>
      <c r="G6138" s="29"/>
    </row>
    <row r="6139" spans="1:7" ht="15">
      <c r="A6139" s="28"/>
      <c r="G6139" s="29"/>
    </row>
    <row r="6140" spans="1:7" ht="15">
      <c r="A6140" s="28"/>
      <c r="G6140" s="29"/>
    </row>
    <row r="6141" spans="1:7" ht="15">
      <c r="A6141" s="28"/>
      <c r="G6141" s="29"/>
    </row>
    <row r="6142" spans="1:7" ht="15">
      <c r="A6142" s="28"/>
      <c r="G6142" s="29"/>
    </row>
    <row r="6143" spans="1:7" ht="15">
      <c r="A6143" s="28"/>
      <c r="G6143" s="29"/>
    </row>
    <row r="6144" spans="1:7" ht="15">
      <c r="A6144" s="28"/>
      <c r="G6144" s="29"/>
    </row>
    <row r="6145" spans="1:7" ht="15">
      <c r="A6145" s="28"/>
      <c r="G6145" s="29"/>
    </row>
    <row r="6146" spans="1:7" ht="15">
      <c r="A6146" s="28"/>
      <c r="G6146" s="29"/>
    </row>
    <row r="6147" spans="1:7" ht="15">
      <c r="A6147" s="28"/>
      <c r="G6147" s="29"/>
    </row>
    <row r="6148" spans="1:7" ht="15">
      <c r="A6148" s="28"/>
      <c r="G6148" s="29"/>
    </row>
    <row r="6149" spans="1:7" ht="15">
      <c r="A6149" s="28"/>
      <c r="G6149" s="29"/>
    </row>
    <row r="6150" spans="1:7" ht="15">
      <c r="A6150" s="28"/>
      <c r="G6150" s="29"/>
    </row>
    <row r="6151" spans="1:7" ht="15">
      <c r="A6151" s="28"/>
      <c r="G6151" s="29"/>
    </row>
    <row r="6152" spans="1:7" ht="15">
      <c r="A6152" s="28"/>
      <c r="G6152" s="29"/>
    </row>
    <row r="6153" spans="1:7" ht="15">
      <c r="A6153" s="28"/>
      <c r="G6153" s="29"/>
    </row>
    <row r="6154" spans="1:7" ht="15">
      <c r="A6154" s="28"/>
      <c r="G6154" s="29"/>
    </row>
    <row r="6155" spans="1:7" ht="15">
      <c r="A6155" s="28"/>
      <c r="G6155" s="29"/>
    </row>
    <row r="6156" spans="1:7" ht="15">
      <c r="A6156" s="28"/>
      <c r="G6156" s="29"/>
    </row>
    <row r="6157" spans="1:7" ht="15">
      <c r="A6157" s="28"/>
      <c r="G6157" s="29"/>
    </row>
    <row r="6158" spans="1:7" ht="15">
      <c r="A6158" s="28"/>
      <c r="G6158" s="29"/>
    </row>
    <row r="6159" spans="1:7" ht="15">
      <c r="A6159" s="28"/>
      <c r="G6159" s="29"/>
    </row>
    <row r="6160" spans="1:7" ht="15">
      <c r="A6160" s="28"/>
      <c r="G6160" s="29"/>
    </row>
    <row r="6161" spans="1:7" ht="15">
      <c r="A6161" s="28"/>
      <c r="G6161" s="29"/>
    </row>
    <row r="6162" spans="1:7" ht="15">
      <c r="A6162" s="28"/>
      <c r="G6162" s="29"/>
    </row>
    <row r="6163" spans="1:7" ht="15">
      <c r="A6163" s="28"/>
      <c r="G6163" s="29"/>
    </row>
    <row r="6164" spans="1:7" ht="15">
      <c r="A6164" s="28"/>
      <c r="G6164" s="29"/>
    </row>
    <row r="6165" spans="1:7" ht="15">
      <c r="A6165" s="28"/>
      <c r="G6165" s="29"/>
    </row>
    <row r="6166" spans="1:7" ht="15">
      <c r="A6166" s="28"/>
      <c r="G6166" s="29"/>
    </row>
    <row r="6167" spans="1:7" ht="15">
      <c r="A6167" s="28"/>
      <c r="G6167" s="29"/>
    </row>
    <row r="6168" spans="1:7" ht="15">
      <c r="A6168" s="28"/>
      <c r="G6168" s="29"/>
    </row>
    <row r="6169" spans="1:7" ht="15">
      <c r="A6169" s="28"/>
      <c r="G6169" s="29"/>
    </row>
    <row r="6170" spans="1:7" ht="15">
      <c r="A6170" s="28"/>
      <c r="G6170" s="29"/>
    </row>
    <row r="6171" spans="1:7" ht="15">
      <c r="A6171" s="28"/>
      <c r="G6171" s="29"/>
    </row>
    <row r="6172" spans="1:7" ht="15">
      <c r="A6172" s="28"/>
      <c r="G6172" s="29"/>
    </row>
    <row r="6173" spans="1:7" ht="15">
      <c r="A6173" s="28"/>
      <c r="G6173" s="29"/>
    </row>
    <row r="6174" spans="1:7" ht="15">
      <c r="A6174" s="28"/>
      <c r="G6174" s="29"/>
    </row>
    <row r="6175" spans="1:7" ht="15">
      <c r="A6175" s="28"/>
      <c r="G6175" s="29"/>
    </row>
    <row r="6176" spans="1:7" ht="15">
      <c r="A6176" s="28"/>
      <c r="G6176" s="29"/>
    </row>
    <row r="6177" spans="1:7" ht="15">
      <c r="A6177" s="28"/>
      <c r="G6177" s="29"/>
    </row>
    <row r="6178" spans="1:7" ht="15">
      <c r="A6178" s="28"/>
      <c r="G6178" s="29"/>
    </row>
    <row r="6179" spans="1:7" ht="15">
      <c r="A6179" s="28"/>
      <c r="G6179" s="29"/>
    </row>
    <row r="6180" spans="1:7" ht="15">
      <c r="A6180" s="28"/>
      <c r="G6180" s="29"/>
    </row>
    <row r="6181" spans="1:7" ht="15">
      <c r="A6181" s="28"/>
      <c r="G6181" s="29"/>
    </row>
    <row r="6182" spans="1:7" ht="15">
      <c r="A6182" s="28"/>
      <c r="G6182" s="29"/>
    </row>
    <row r="6183" spans="1:7" ht="15">
      <c r="A6183" s="28"/>
      <c r="G6183" s="29"/>
    </row>
    <row r="6184" spans="1:7" ht="15">
      <c r="A6184" s="28"/>
      <c r="G6184" s="29"/>
    </row>
    <row r="6185" spans="1:7" ht="15">
      <c r="A6185" s="28"/>
      <c r="G6185" s="29"/>
    </row>
    <row r="6186" spans="1:7" ht="15">
      <c r="A6186" s="28"/>
      <c r="G6186" s="29"/>
    </row>
    <row r="6187" spans="1:7" ht="15">
      <c r="A6187" s="28"/>
      <c r="G6187" s="29"/>
    </row>
    <row r="6188" spans="1:7" ht="15">
      <c r="A6188" s="28"/>
      <c r="G6188" s="29"/>
    </row>
    <row r="6189" spans="1:7" ht="15">
      <c r="A6189" s="28"/>
      <c r="G6189" s="29"/>
    </row>
    <row r="6190" spans="1:7" ht="15">
      <c r="A6190" s="28"/>
      <c r="G6190" s="29"/>
    </row>
    <row r="6191" spans="1:7" ht="15">
      <c r="A6191" s="28"/>
      <c r="G6191" s="29"/>
    </row>
    <row r="6192" spans="1:7" ht="15">
      <c r="A6192" s="28"/>
      <c r="G6192" s="29"/>
    </row>
    <row r="6193" spans="1:7" ht="15">
      <c r="A6193" s="28"/>
      <c r="G6193" s="29"/>
    </row>
    <row r="6194" spans="1:7" ht="15">
      <c r="A6194" s="28"/>
      <c r="G6194" s="29"/>
    </row>
    <row r="6195" spans="1:7" ht="15">
      <c r="A6195" s="28"/>
      <c r="G6195" s="29"/>
    </row>
    <row r="6196" spans="1:7" ht="15">
      <c r="A6196" s="28"/>
      <c r="G6196" s="29"/>
    </row>
    <row r="6197" spans="1:7" ht="15">
      <c r="A6197" s="28"/>
      <c r="G6197" s="29"/>
    </row>
    <row r="6198" spans="1:7" ht="15">
      <c r="A6198" s="28"/>
      <c r="G6198" s="29"/>
    </row>
    <row r="6199" spans="1:7" ht="15">
      <c r="A6199" s="28"/>
      <c r="G6199" s="29"/>
    </row>
    <row r="6200" spans="1:7" ht="15">
      <c r="A6200" s="28"/>
      <c r="G6200" s="29"/>
    </row>
    <row r="6201" spans="1:7" ht="15">
      <c r="A6201" s="28"/>
      <c r="G6201" s="29"/>
    </row>
    <row r="6202" spans="1:7" ht="15">
      <c r="A6202" s="28"/>
      <c r="G6202" s="29"/>
    </row>
    <row r="6203" spans="1:7" ht="15">
      <c r="A6203" s="28"/>
      <c r="G6203" s="29"/>
    </row>
    <row r="6204" spans="1:7" ht="15">
      <c r="A6204" s="28"/>
      <c r="G6204" s="29"/>
    </row>
    <row r="6205" spans="1:7" ht="15">
      <c r="A6205" s="28"/>
      <c r="G6205" s="29"/>
    </row>
    <row r="6206" spans="1:7" ht="15">
      <c r="A6206" s="28"/>
      <c r="G6206" s="29"/>
    </row>
    <row r="6207" spans="1:7" ht="15">
      <c r="A6207" s="28"/>
      <c r="G6207" s="29"/>
    </row>
    <row r="6208" spans="1:7" ht="15">
      <c r="A6208" s="28"/>
      <c r="G6208" s="29"/>
    </row>
    <row r="6209" spans="1:7" ht="15">
      <c r="A6209" s="28"/>
      <c r="G6209" s="29"/>
    </row>
    <row r="6210" spans="1:7" ht="15">
      <c r="A6210" s="28"/>
      <c r="G6210" s="29"/>
    </row>
    <row r="6211" spans="1:7" ht="15">
      <c r="A6211" s="28"/>
      <c r="G6211" s="29"/>
    </row>
    <row r="6212" spans="1:7" ht="15">
      <c r="A6212" s="28"/>
      <c r="G6212" s="29"/>
    </row>
    <row r="6213" spans="1:7" ht="15">
      <c r="A6213" s="28"/>
      <c r="G6213" s="29"/>
    </row>
    <row r="6214" spans="1:7" ht="15">
      <c r="A6214" s="28"/>
      <c r="G6214" s="29"/>
    </row>
    <row r="6215" spans="1:7" ht="15">
      <c r="A6215" s="28"/>
      <c r="G6215" s="29"/>
    </row>
    <row r="6216" spans="1:7" ht="15">
      <c r="A6216" s="28"/>
      <c r="G6216" s="29"/>
    </row>
    <row r="6217" spans="1:7" ht="15">
      <c r="A6217" s="28"/>
      <c r="G6217" s="29"/>
    </row>
    <row r="6218" spans="1:7" ht="15">
      <c r="A6218" s="28"/>
      <c r="G6218" s="29"/>
    </row>
    <row r="6219" spans="1:7" ht="15">
      <c r="A6219" s="28"/>
      <c r="G6219" s="29"/>
    </row>
    <row r="6220" spans="1:7" ht="15">
      <c r="A6220" s="28"/>
      <c r="G6220" s="29"/>
    </row>
    <row r="6221" spans="1:7" ht="15">
      <c r="A6221" s="28"/>
      <c r="G6221" s="29"/>
    </row>
    <row r="6222" spans="1:7" ht="15">
      <c r="A6222" s="28"/>
      <c r="G6222" s="29"/>
    </row>
    <row r="6223" spans="1:7" ht="15">
      <c r="A6223" s="28"/>
      <c r="G6223" s="29"/>
    </row>
    <row r="6224" spans="1:7" ht="15">
      <c r="A6224" s="28"/>
      <c r="G6224" s="29"/>
    </row>
    <row r="6225" spans="1:7" ht="15">
      <c r="A6225" s="28"/>
      <c r="G6225" s="29"/>
    </row>
    <row r="6226" spans="1:7" ht="15">
      <c r="A6226" s="28"/>
      <c r="G6226" s="29"/>
    </row>
    <row r="6227" spans="1:7" ht="15">
      <c r="A6227" s="28"/>
      <c r="G6227" s="29"/>
    </row>
    <row r="6228" spans="1:7" ht="15">
      <c r="A6228" s="28"/>
      <c r="G6228" s="29"/>
    </row>
    <row r="6229" spans="1:7" ht="15">
      <c r="A6229" s="28"/>
      <c r="G6229" s="29"/>
    </row>
    <row r="6230" spans="1:7" ht="15">
      <c r="A6230" s="28"/>
      <c r="G6230" s="29"/>
    </row>
    <row r="6231" spans="1:7" ht="15">
      <c r="A6231" s="28"/>
      <c r="G6231" s="29"/>
    </row>
    <row r="6232" spans="1:7" ht="15">
      <c r="A6232" s="28"/>
      <c r="G6232" s="29"/>
    </row>
    <row r="6233" spans="1:7" ht="15">
      <c r="A6233" s="28"/>
      <c r="G6233" s="29"/>
    </row>
    <row r="6234" spans="1:7" ht="15">
      <c r="A6234" s="28"/>
      <c r="G6234" s="29"/>
    </row>
    <row r="6235" spans="1:7" ht="15">
      <c r="A6235" s="28"/>
      <c r="G6235" s="29"/>
    </row>
    <row r="6236" spans="1:7" ht="15">
      <c r="A6236" s="28"/>
      <c r="G6236" s="29"/>
    </row>
    <row r="6237" spans="1:7" ht="15">
      <c r="A6237" s="28"/>
      <c r="G6237" s="29"/>
    </row>
    <row r="6238" spans="1:7" ht="15">
      <c r="A6238" s="28"/>
      <c r="G6238" s="29"/>
    </row>
    <row r="6239" spans="1:7" ht="15">
      <c r="A6239" s="28"/>
      <c r="G6239" s="29"/>
    </row>
    <row r="6240" spans="1:7" ht="15">
      <c r="A6240" s="28"/>
      <c r="G6240" s="29"/>
    </row>
    <row r="6241" spans="1:7" ht="15">
      <c r="A6241" s="28"/>
      <c r="G6241" s="29"/>
    </row>
    <row r="6242" spans="1:7" ht="15">
      <c r="A6242" s="28"/>
      <c r="G6242" s="29"/>
    </row>
    <row r="6243" spans="1:7" ht="15">
      <c r="A6243" s="28"/>
      <c r="G6243" s="29"/>
    </row>
    <row r="6244" spans="1:7" ht="15">
      <c r="A6244" s="28"/>
      <c r="G6244" s="29"/>
    </row>
    <row r="6245" spans="1:7" ht="15">
      <c r="A6245" s="28"/>
      <c r="G6245" s="29"/>
    </row>
    <row r="6246" spans="1:7" ht="15">
      <c r="A6246" s="28"/>
      <c r="G6246" s="29"/>
    </row>
    <row r="6247" spans="1:7" ht="15">
      <c r="A6247" s="28"/>
      <c r="G6247" s="29"/>
    </row>
    <row r="6248" spans="1:7" ht="15">
      <c r="A6248" s="28"/>
      <c r="G6248" s="29"/>
    </row>
    <row r="6249" spans="1:7" ht="15">
      <c r="A6249" s="28"/>
      <c r="G6249" s="29"/>
    </row>
    <row r="6250" spans="1:7" ht="15">
      <c r="A6250" s="28"/>
      <c r="G6250" s="29"/>
    </row>
    <row r="6251" spans="1:7" ht="15">
      <c r="A6251" s="28"/>
      <c r="G6251" s="29"/>
    </row>
    <row r="6252" spans="1:7" ht="15">
      <c r="A6252" s="28"/>
      <c r="G6252" s="29"/>
    </row>
    <row r="6253" spans="1:7" ht="15">
      <c r="A6253" s="28"/>
      <c r="G6253" s="29"/>
    </row>
    <row r="6254" spans="1:7" ht="15">
      <c r="A6254" s="28"/>
      <c r="G6254" s="29"/>
    </row>
    <row r="6255" spans="1:7" ht="15">
      <c r="A6255" s="28"/>
      <c r="G6255" s="29"/>
    </row>
    <row r="6256" spans="1:7" ht="15">
      <c r="A6256" s="28"/>
      <c r="G6256" s="29"/>
    </row>
    <row r="6257" spans="1:7" ht="15">
      <c r="A6257" s="28"/>
      <c r="G6257" s="29"/>
    </row>
    <row r="6258" spans="1:7" ht="15">
      <c r="A6258" s="28"/>
      <c r="G6258" s="29"/>
    </row>
    <row r="6259" spans="1:7" ht="15">
      <c r="A6259" s="28"/>
      <c r="G6259" s="29"/>
    </row>
    <row r="6260" spans="1:7" ht="15">
      <c r="A6260" s="28"/>
      <c r="G6260" s="29"/>
    </row>
    <row r="6261" spans="1:7" ht="15">
      <c r="A6261" s="28"/>
      <c r="G6261" s="29"/>
    </row>
    <row r="6262" spans="1:7" ht="15">
      <c r="A6262" s="28"/>
      <c r="G6262" s="29"/>
    </row>
    <row r="6263" spans="1:7" ht="15">
      <c r="A6263" s="28"/>
      <c r="G6263" s="29"/>
    </row>
    <row r="6264" spans="1:7" ht="15">
      <c r="A6264" s="28"/>
      <c r="G6264" s="29"/>
    </row>
    <row r="6265" spans="1:7" ht="15">
      <c r="A6265" s="28"/>
      <c r="G6265" s="29"/>
    </row>
    <row r="6266" spans="1:7" ht="15">
      <c r="A6266" s="28"/>
      <c r="G6266" s="29"/>
    </row>
    <row r="6267" spans="1:7" ht="15">
      <c r="A6267" s="28"/>
      <c r="G6267" s="29"/>
    </row>
    <row r="6268" spans="1:7" ht="15">
      <c r="A6268" s="28"/>
      <c r="G6268" s="29"/>
    </row>
    <row r="6269" spans="1:7" ht="15">
      <c r="A6269" s="28"/>
      <c r="G6269" s="29"/>
    </row>
    <row r="6270" spans="1:7" ht="15">
      <c r="A6270" s="28"/>
      <c r="G6270" s="29"/>
    </row>
    <row r="6271" spans="1:7" ht="15">
      <c r="A6271" s="28"/>
      <c r="G6271" s="29"/>
    </row>
    <row r="6272" spans="1:7" ht="15">
      <c r="A6272" s="28"/>
      <c r="G6272" s="29"/>
    </row>
    <row r="6273" spans="1:7" ht="15">
      <c r="A6273" s="28"/>
      <c r="G6273" s="29"/>
    </row>
    <row r="6274" spans="1:7" ht="15">
      <c r="A6274" s="28"/>
      <c r="G6274" s="29"/>
    </row>
    <row r="6275" spans="1:7" ht="15">
      <c r="A6275" s="28"/>
      <c r="G6275" s="29"/>
    </row>
    <row r="6276" spans="1:7" ht="15">
      <c r="A6276" s="28"/>
      <c r="G6276" s="29"/>
    </row>
    <row r="6277" spans="1:7" ht="15">
      <c r="A6277" s="28"/>
      <c r="G6277" s="29"/>
    </row>
    <row r="6278" spans="1:7" ht="15">
      <c r="A6278" s="28"/>
      <c r="G6278" s="29"/>
    </row>
    <row r="6279" spans="1:7" ht="15">
      <c r="A6279" s="28"/>
      <c r="G6279" s="29"/>
    </row>
    <row r="6280" spans="1:7" ht="15">
      <c r="A6280" s="28"/>
      <c r="G6280" s="29"/>
    </row>
    <row r="6281" spans="1:7" ht="15">
      <c r="A6281" s="28"/>
      <c r="G6281" s="29"/>
    </row>
    <row r="6282" spans="1:7" ht="15">
      <c r="A6282" s="28"/>
      <c r="G6282" s="29"/>
    </row>
    <row r="6283" spans="1:7" ht="15">
      <c r="A6283" s="28"/>
      <c r="G6283" s="29"/>
    </row>
    <row r="6284" spans="1:7" ht="15">
      <c r="A6284" s="28"/>
      <c r="G6284" s="29"/>
    </row>
    <row r="6285" spans="1:7" ht="15">
      <c r="A6285" s="28"/>
      <c r="G6285" s="29"/>
    </row>
    <row r="6286" spans="1:7" ht="15">
      <c r="A6286" s="28"/>
      <c r="G6286" s="29"/>
    </row>
    <row r="6287" spans="1:7" ht="15">
      <c r="A6287" s="28"/>
      <c r="G6287" s="29"/>
    </row>
    <row r="6288" spans="1:7" ht="15">
      <c r="A6288" s="28"/>
      <c r="G6288" s="29"/>
    </row>
    <row r="6289" spans="1:7" ht="15">
      <c r="A6289" s="28"/>
      <c r="G6289" s="29"/>
    </row>
    <row r="6290" spans="1:7" ht="15">
      <c r="A6290" s="28"/>
      <c r="G6290" s="29"/>
    </row>
    <row r="6291" spans="1:7" ht="15">
      <c r="A6291" s="28"/>
      <c r="G6291" s="29"/>
    </row>
    <row r="6292" spans="1:7" ht="15">
      <c r="A6292" s="28"/>
      <c r="G6292" s="29"/>
    </row>
    <row r="6293" spans="1:7" ht="15">
      <c r="A6293" s="28"/>
      <c r="G6293" s="29"/>
    </row>
    <row r="6294" spans="1:7" ht="15">
      <c r="A6294" s="28"/>
      <c r="G6294" s="29"/>
    </row>
    <row r="6295" spans="1:7" ht="15">
      <c r="A6295" s="28"/>
      <c r="G6295" s="29"/>
    </row>
    <row r="6296" spans="1:7" ht="15">
      <c r="A6296" s="28"/>
      <c r="G6296" s="29"/>
    </row>
    <row r="6297" spans="1:7" ht="15">
      <c r="A6297" s="28"/>
      <c r="G6297" s="29"/>
    </row>
    <row r="6298" spans="1:7" ht="15">
      <c r="A6298" s="28"/>
      <c r="G6298" s="29"/>
    </row>
    <row r="6299" spans="1:7" ht="15">
      <c r="A6299" s="28"/>
      <c r="G6299" s="29"/>
    </row>
    <row r="6300" spans="1:7" ht="15">
      <c r="A6300" s="28"/>
      <c r="G6300" s="29"/>
    </row>
    <row r="6301" spans="1:7" ht="15">
      <c r="A6301" s="28"/>
      <c r="G6301" s="29"/>
    </row>
    <row r="6302" spans="1:7" ht="15">
      <c r="A6302" s="28"/>
      <c r="G6302" s="29"/>
    </row>
    <row r="6303" spans="1:7" ht="15">
      <c r="A6303" s="28"/>
      <c r="G6303" s="29"/>
    </row>
    <row r="6304" spans="1:7" ht="15">
      <c r="A6304" s="28"/>
      <c r="G6304" s="29"/>
    </row>
    <row r="6305" spans="1:7" ht="15">
      <c r="A6305" s="28"/>
      <c r="G6305" s="29"/>
    </row>
    <row r="6306" spans="1:7" ht="15">
      <c r="A6306" s="28"/>
      <c r="G6306" s="29"/>
    </row>
    <row r="6307" spans="1:7" ht="15">
      <c r="A6307" s="28"/>
      <c r="G6307" s="29"/>
    </row>
    <row r="6308" spans="1:7" ht="15">
      <c r="A6308" s="28"/>
      <c r="G6308" s="29"/>
    </row>
    <row r="6309" spans="1:7" ht="15">
      <c r="A6309" s="28"/>
      <c r="G6309" s="29"/>
    </row>
    <row r="6310" spans="1:7" ht="15">
      <c r="A6310" s="28"/>
      <c r="G6310" s="29"/>
    </row>
    <row r="6311" spans="1:7" ht="15">
      <c r="A6311" s="28"/>
      <c r="G6311" s="29"/>
    </row>
    <row r="6312" spans="1:7" ht="15">
      <c r="A6312" s="28"/>
      <c r="G6312" s="29"/>
    </row>
    <row r="6313" spans="1:7" ht="15">
      <c r="A6313" s="28"/>
      <c r="G6313" s="29"/>
    </row>
    <row r="6314" spans="1:7" ht="15">
      <c r="A6314" s="28"/>
      <c r="G6314" s="29"/>
    </row>
    <row r="6315" spans="1:7" ht="15">
      <c r="A6315" s="28"/>
      <c r="G6315" s="29"/>
    </row>
    <row r="6316" spans="1:7" ht="15">
      <c r="A6316" s="28"/>
      <c r="G6316" s="29"/>
    </row>
    <row r="6317" spans="1:7" ht="15">
      <c r="A6317" s="28"/>
      <c r="G6317" s="29"/>
    </row>
    <row r="6318" spans="1:7" ht="15">
      <c r="A6318" s="28"/>
      <c r="G6318" s="29"/>
    </row>
    <row r="6319" spans="1:7" ht="15">
      <c r="A6319" s="28"/>
      <c r="G6319" s="29"/>
    </row>
    <row r="6320" spans="1:7" ht="15">
      <c r="A6320" s="28"/>
      <c r="G6320" s="29"/>
    </row>
    <row r="6321" spans="1:7" ht="15">
      <c r="A6321" s="28"/>
      <c r="G6321" s="29"/>
    </row>
    <row r="6322" spans="1:7" ht="15">
      <c r="A6322" s="28"/>
      <c r="G6322" s="29"/>
    </row>
    <row r="6323" spans="1:7" ht="15">
      <c r="A6323" s="28"/>
      <c r="G6323" s="29"/>
    </row>
    <row r="6324" spans="1:7" ht="15">
      <c r="A6324" s="28"/>
      <c r="G6324" s="29"/>
    </row>
    <row r="6325" spans="1:7" ht="15">
      <c r="A6325" s="28"/>
      <c r="G6325" s="29"/>
    </row>
    <row r="6326" spans="1:7" ht="15">
      <c r="A6326" s="28"/>
      <c r="G6326" s="29"/>
    </row>
    <row r="6327" spans="1:7" ht="15">
      <c r="A6327" s="28"/>
      <c r="G6327" s="29"/>
    </row>
    <row r="6328" spans="1:7" ht="15">
      <c r="A6328" s="28"/>
      <c r="G6328" s="29"/>
    </row>
    <row r="6329" spans="1:7" ht="15">
      <c r="A6329" s="28"/>
      <c r="G6329" s="29"/>
    </row>
    <row r="6330" spans="1:7" ht="15">
      <c r="A6330" s="28"/>
      <c r="G6330" s="29"/>
    </row>
    <row r="6331" spans="1:7" ht="15">
      <c r="A6331" s="28"/>
      <c r="G6331" s="29"/>
    </row>
    <row r="6332" spans="1:7" ht="15">
      <c r="A6332" s="28"/>
      <c r="G6332" s="29"/>
    </row>
    <row r="6333" spans="1:7" ht="15">
      <c r="A6333" s="28"/>
      <c r="G6333" s="29"/>
    </row>
    <row r="6334" spans="1:7" ht="15">
      <c r="A6334" s="28"/>
      <c r="G6334" s="29"/>
    </row>
    <row r="6335" spans="1:7" ht="15">
      <c r="A6335" s="28"/>
      <c r="G6335" s="29"/>
    </row>
    <row r="6336" spans="1:7" ht="15">
      <c r="A6336" s="28"/>
      <c r="G6336" s="29"/>
    </row>
    <row r="6337" spans="1:7" ht="15">
      <c r="A6337" s="28"/>
      <c r="G6337" s="29"/>
    </row>
    <row r="6338" spans="1:7" ht="15">
      <c r="A6338" s="28"/>
      <c r="G6338" s="29"/>
    </row>
    <row r="6339" spans="1:7" ht="15">
      <c r="A6339" s="28"/>
      <c r="G6339" s="29"/>
    </row>
    <row r="6340" spans="1:7" ht="15">
      <c r="A6340" s="28"/>
      <c r="G6340" s="29"/>
    </row>
    <row r="6341" spans="1:7" ht="15">
      <c r="A6341" s="28"/>
      <c r="G6341" s="29"/>
    </row>
    <row r="6342" spans="1:7" ht="15">
      <c r="A6342" s="28"/>
      <c r="G6342" s="29"/>
    </row>
    <row r="6343" spans="1:7" ht="15">
      <c r="A6343" s="28"/>
      <c r="G6343" s="29"/>
    </row>
    <row r="6344" spans="1:7" ht="15">
      <c r="A6344" s="28"/>
      <c r="G6344" s="29"/>
    </row>
    <row r="6345" spans="1:7" ht="15">
      <c r="A6345" s="28"/>
      <c r="G6345" s="29"/>
    </row>
    <row r="6346" spans="1:7" ht="15">
      <c r="A6346" s="28"/>
      <c r="G6346" s="29"/>
    </row>
    <row r="6347" spans="1:7" ht="15">
      <c r="A6347" s="28"/>
      <c r="G6347" s="29"/>
    </row>
    <row r="6348" spans="1:7" ht="15">
      <c r="A6348" s="28"/>
      <c r="G6348" s="29"/>
    </row>
    <row r="6349" spans="1:7" ht="15">
      <c r="A6349" s="28"/>
      <c r="G6349" s="29"/>
    </row>
    <row r="6350" spans="1:7" ht="15">
      <c r="A6350" s="28"/>
      <c r="G6350" s="29"/>
    </row>
    <row r="6351" spans="1:7" ht="15">
      <c r="A6351" s="28"/>
      <c r="G6351" s="29"/>
    </row>
    <row r="6352" spans="1:7" ht="15">
      <c r="A6352" s="28"/>
      <c r="G6352" s="29"/>
    </row>
    <row r="6353" spans="1:7" ht="15">
      <c r="A6353" s="28"/>
      <c r="G6353" s="29"/>
    </row>
    <row r="6354" spans="1:7" ht="15">
      <c r="A6354" s="28"/>
      <c r="G6354" s="29"/>
    </row>
    <row r="6355" spans="1:7" ht="15">
      <c r="A6355" s="28"/>
      <c r="G6355" s="29"/>
    </row>
    <row r="6356" spans="1:7" ht="15">
      <c r="A6356" s="28"/>
      <c r="G6356" s="29"/>
    </row>
    <row r="6357" spans="1:7" ht="15">
      <c r="A6357" s="28"/>
      <c r="G6357" s="29"/>
    </row>
    <row r="6358" spans="1:7" ht="15">
      <c r="A6358" s="28"/>
      <c r="G6358" s="29"/>
    </row>
    <row r="6359" spans="1:7" ht="15">
      <c r="A6359" s="28"/>
      <c r="G6359" s="29"/>
    </row>
    <row r="6360" spans="1:7" ht="15">
      <c r="A6360" s="28"/>
      <c r="G6360" s="29"/>
    </row>
    <row r="6361" spans="1:7" ht="15">
      <c r="A6361" s="28"/>
      <c r="G6361" s="29"/>
    </row>
    <row r="6362" spans="1:7" ht="15">
      <c r="A6362" s="28"/>
      <c r="G6362" s="29"/>
    </row>
    <row r="6363" spans="1:7" ht="15">
      <c r="A6363" s="28"/>
      <c r="G6363" s="29"/>
    </row>
    <row r="6364" spans="1:7" ht="15">
      <c r="A6364" s="28"/>
      <c r="G6364" s="29"/>
    </row>
    <row r="6365" spans="1:7" ht="15">
      <c r="A6365" s="28"/>
      <c r="G6365" s="29"/>
    </row>
    <row r="6366" spans="1:7" ht="15">
      <c r="A6366" s="28"/>
      <c r="G6366" s="29"/>
    </row>
    <row r="6367" spans="1:7" ht="15">
      <c r="A6367" s="28"/>
      <c r="G6367" s="29"/>
    </row>
    <row r="6368" spans="1:7" ht="15">
      <c r="A6368" s="28"/>
      <c r="G6368" s="29"/>
    </row>
    <row r="6369" spans="1:7" ht="15">
      <c r="A6369" s="28"/>
      <c r="G6369" s="29"/>
    </row>
    <row r="6370" spans="1:7" ht="15">
      <c r="A6370" s="28"/>
      <c r="G6370" s="29"/>
    </row>
    <row r="6371" spans="1:7" ht="15">
      <c r="A6371" s="28"/>
      <c r="G6371" s="29"/>
    </row>
    <row r="6372" spans="1:7" ht="15">
      <c r="A6372" s="28"/>
      <c r="G6372" s="29"/>
    </row>
    <row r="6373" spans="1:7" ht="15">
      <c r="A6373" s="28"/>
      <c r="G6373" s="29"/>
    </row>
    <row r="6374" spans="1:7" ht="15">
      <c r="A6374" s="28"/>
      <c r="G6374" s="29"/>
    </row>
    <row r="6375" spans="1:7" ht="15">
      <c r="A6375" s="28"/>
      <c r="G6375" s="29"/>
    </row>
    <row r="6376" spans="1:7" ht="15">
      <c r="A6376" s="28"/>
      <c r="G6376" s="29"/>
    </row>
    <row r="6377" spans="1:7" ht="15">
      <c r="A6377" s="28"/>
      <c r="G6377" s="29"/>
    </row>
    <row r="6378" spans="1:7" ht="15">
      <c r="A6378" s="28"/>
      <c r="G6378" s="29"/>
    </row>
    <row r="6379" spans="1:7" ht="15">
      <c r="A6379" s="28"/>
      <c r="G6379" s="29"/>
    </row>
    <row r="6380" spans="1:7" ht="15">
      <c r="A6380" s="28"/>
      <c r="G6380" s="29"/>
    </row>
    <row r="6381" spans="1:7" ht="15">
      <c r="A6381" s="28"/>
      <c r="G6381" s="29"/>
    </row>
    <row r="6382" spans="1:7" ht="15">
      <c r="A6382" s="28"/>
      <c r="G6382" s="29"/>
    </row>
    <row r="6383" spans="1:7" ht="15">
      <c r="A6383" s="28"/>
      <c r="G6383" s="29"/>
    </row>
    <row r="6384" spans="1:7" ht="15">
      <c r="A6384" s="28"/>
      <c r="G6384" s="29"/>
    </row>
    <row r="6385" spans="1:7" ht="15">
      <c r="A6385" s="28"/>
      <c r="G6385" s="29"/>
    </row>
    <row r="6386" spans="1:7" ht="15">
      <c r="A6386" s="28"/>
      <c r="G6386" s="29"/>
    </row>
    <row r="6387" spans="1:7" ht="15">
      <c r="A6387" s="28"/>
      <c r="G6387" s="29"/>
    </row>
    <row r="6388" spans="1:7" ht="15">
      <c r="A6388" s="28"/>
      <c r="G6388" s="29"/>
    </row>
    <row r="6389" spans="1:7" ht="15">
      <c r="A6389" s="28"/>
      <c r="G6389" s="29"/>
    </row>
    <row r="6390" spans="1:7" ht="15">
      <c r="A6390" s="28"/>
      <c r="G6390" s="29"/>
    </row>
    <row r="6391" spans="1:7" ht="15">
      <c r="A6391" s="28"/>
      <c r="G6391" s="29"/>
    </row>
    <row r="6392" spans="1:7" ht="15">
      <c r="A6392" s="28"/>
      <c r="G6392" s="29"/>
    </row>
    <row r="6393" spans="1:7" ht="15">
      <c r="A6393" s="28"/>
      <c r="G6393" s="29"/>
    </row>
    <row r="6394" spans="1:7" ht="15">
      <c r="A6394" s="28"/>
      <c r="G6394" s="29"/>
    </row>
    <row r="6395" spans="1:7" ht="15">
      <c r="A6395" s="28"/>
      <c r="G6395" s="29"/>
    </row>
    <row r="6396" spans="1:7" ht="15">
      <c r="A6396" s="28"/>
      <c r="G6396" s="29"/>
    </row>
    <row r="6397" spans="1:7" ht="15">
      <c r="A6397" s="28"/>
      <c r="G6397" s="29"/>
    </row>
    <row r="6398" spans="1:7" ht="15">
      <c r="A6398" s="28"/>
      <c r="G6398" s="29"/>
    </row>
    <row r="6399" spans="1:7" ht="15">
      <c r="A6399" s="28"/>
      <c r="G6399" s="29"/>
    </row>
    <row r="6400" spans="1:7" ht="15">
      <c r="A6400" s="28"/>
      <c r="G6400" s="29"/>
    </row>
    <row r="6401" spans="1:7" ht="15">
      <c r="A6401" s="28"/>
      <c r="G6401" s="29"/>
    </row>
    <row r="6402" spans="1:7" ht="15">
      <c r="A6402" s="28"/>
      <c r="G6402" s="29"/>
    </row>
    <row r="6403" spans="1:7" ht="15">
      <c r="A6403" s="28"/>
      <c r="G6403" s="29"/>
    </row>
    <row r="6404" spans="1:7" ht="15">
      <c r="A6404" s="28"/>
      <c r="G6404" s="29"/>
    </row>
    <row r="6405" spans="1:7" ht="15">
      <c r="A6405" s="28"/>
      <c r="G6405" s="29"/>
    </row>
    <row r="6406" spans="1:7" ht="15">
      <c r="A6406" s="28"/>
      <c r="G6406" s="29"/>
    </row>
    <row r="6407" spans="1:7" ht="15">
      <c r="A6407" s="28"/>
      <c r="G6407" s="29"/>
    </row>
    <row r="6408" spans="1:7" ht="15">
      <c r="A6408" s="28"/>
      <c r="G6408" s="29"/>
    </row>
    <row r="6409" spans="1:7" ht="15">
      <c r="A6409" s="28"/>
      <c r="G6409" s="29"/>
    </row>
    <row r="6410" spans="1:7" ht="15">
      <c r="A6410" s="28"/>
      <c r="G6410" s="29"/>
    </row>
    <row r="6411" spans="1:7" ht="15">
      <c r="A6411" s="28"/>
      <c r="G6411" s="29"/>
    </row>
    <row r="6412" spans="1:7" ht="15">
      <c r="A6412" s="28"/>
      <c r="G6412" s="29"/>
    </row>
    <row r="6413" spans="1:7" ht="15">
      <c r="A6413" s="28"/>
      <c r="G6413" s="29"/>
    </row>
    <row r="6414" spans="1:7" ht="15">
      <c r="A6414" s="28"/>
      <c r="G6414" s="29"/>
    </row>
    <row r="6415" spans="1:7" ht="15">
      <c r="A6415" s="28"/>
      <c r="G6415" s="29"/>
    </row>
    <row r="6416" spans="1:7" ht="15">
      <c r="A6416" s="28"/>
      <c r="G6416" s="29"/>
    </row>
    <row r="6417" spans="1:7" ht="15">
      <c r="A6417" s="28"/>
      <c r="G6417" s="29"/>
    </row>
    <row r="6418" spans="1:7" ht="15">
      <c r="A6418" s="28"/>
      <c r="G6418" s="29"/>
    </row>
    <row r="6419" spans="1:7" ht="15">
      <c r="A6419" s="28"/>
      <c r="G6419" s="29"/>
    </row>
    <row r="6420" spans="1:7" ht="15">
      <c r="A6420" s="28"/>
      <c r="G6420" s="29"/>
    </row>
    <row r="6421" spans="1:7" ht="15">
      <c r="A6421" s="28"/>
      <c r="G6421" s="29"/>
    </row>
    <row r="6422" spans="1:7" ht="15">
      <c r="A6422" s="28"/>
      <c r="G6422" s="29"/>
    </row>
    <row r="6423" spans="1:7" ht="15">
      <c r="A6423" s="28"/>
      <c r="G6423" s="29"/>
    </row>
    <row r="6424" spans="1:7" ht="15">
      <c r="A6424" s="28"/>
      <c r="G6424" s="29"/>
    </row>
    <row r="6425" spans="1:7" ht="15">
      <c r="A6425" s="28"/>
      <c r="G6425" s="29"/>
    </row>
    <row r="6426" spans="1:7" ht="15">
      <c r="A6426" s="28"/>
      <c r="G6426" s="29"/>
    </row>
    <row r="6427" spans="1:7" ht="15">
      <c r="A6427" s="28"/>
      <c r="G6427" s="29"/>
    </row>
    <row r="6428" spans="1:7" ht="15">
      <c r="A6428" s="28"/>
      <c r="G6428" s="29"/>
    </row>
    <row r="6429" spans="1:7" ht="15">
      <c r="A6429" s="28"/>
      <c r="G6429" s="29"/>
    </row>
    <row r="6430" spans="1:7" ht="15">
      <c r="A6430" s="28"/>
      <c r="G6430" s="29"/>
    </row>
    <row r="6431" spans="1:7" ht="15">
      <c r="A6431" s="28"/>
      <c r="G6431" s="29"/>
    </row>
    <row r="6432" spans="1:7" ht="15">
      <c r="A6432" s="28"/>
      <c r="G6432" s="29"/>
    </row>
    <row r="6433" spans="1:7" ht="15">
      <c r="A6433" s="28"/>
      <c r="G6433" s="29"/>
    </row>
    <row r="6434" spans="1:7" ht="15">
      <c r="A6434" s="28"/>
      <c r="G6434" s="29"/>
    </row>
    <row r="6435" spans="1:7" ht="15">
      <c r="A6435" s="28"/>
      <c r="G6435" s="29"/>
    </row>
    <row r="6436" spans="1:7" ht="15">
      <c r="A6436" s="28"/>
      <c r="G6436" s="29"/>
    </row>
    <row r="6437" spans="1:7" ht="15">
      <c r="A6437" s="28"/>
      <c r="G6437" s="29"/>
    </row>
    <row r="6438" spans="1:7" ht="15">
      <c r="A6438" s="28"/>
      <c r="G6438" s="29"/>
    </row>
    <row r="6439" spans="1:7" ht="15">
      <c r="A6439" s="28"/>
      <c r="G6439" s="29"/>
    </row>
    <row r="6440" spans="1:7" ht="15">
      <c r="A6440" s="28"/>
      <c r="G6440" s="29"/>
    </row>
    <row r="6441" spans="1:7" ht="15">
      <c r="A6441" s="28"/>
      <c r="G6441" s="29"/>
    </row>
    <row r="6442" spans="1:7" ht="15">
      <c r="A6442" s="28"/>
      <c r="G6442" s="29"/>
    </row>
    <row r="6443" spans="1:7" ht="15">
      <c r="A6443" s="28"/>
      <c r="G6443" s="29"/>
    </row>
    <row r="6444" spans="1:7" ht="15">
      <c r="A6444" s="28"/>
      <c r="G6444" s="29"/>
    </row>
    <row r="6445" spans="1:7" ht="15">
      <c r="A6445" s="28"/>
      <c r="G6445" s="29"/>
    </row>
    <row r="6446" spans="1:7" ht="15">
      <c r="A6446" s="28"/>
      <c r="G6446" s="29"/>
    </row>
    <row r="6447" spans="1:7" ht="15">
      <c r="A6447" s="28"/>
      <c r="G6447" s="29"/>
    </row>
    <row r="6448" spans="1:7" ht="15">
      <c r="A6448" s="28"/>
      <c r="G6448" s="29"/>
    </row>
    <row r="6449" spans="1:7" ht="15">
      <c r="A6449" s="28"/>
      <c r="G6449" s="29"/>
    </row>
    <row r="6450" spans="1:7" ht="15">
      <c r="A6450" s="28"/>
      <c r="G6450" s="29"/>
    </row>
    <row r="6451" spans="1:7" ht="15">
      <c r="A6451" s="28"/>
      <c r="G6451" s="29"/>
    </row>
    <row r="6452" spans="1:7" ht="15">
      <c r="A6452" s="28"/>
      <c r="G6452" s="29"/>
    </row>
    <row r="6453" spans="1:7" ht="15">
      <c r="A6453" s="28"/>
      <c r="G6453" s="29"/>
    </row>
    <row r="6454" spans="1:7" ht="15">
      <c r="A6454" s="28"/>
      <c r="G6454" s="29"/>
    </row>
    <row r="6455" spans="1:7" ht="15">
      <c r="A6455" s="28"/>
      <c r="G6455" s="29"/>
    </row>
    <row r="6456" spans="1:7" ht="15">
      <c r="A6456" s="28"/>
      <c r="G6456" s="29"/>
    </row>
    <row r="6457" spans="1:7" ht="15">
      <c r="A6457" s="28"/>
      <c r="G6457" s="29"/>
    </row>
    <row r="6458" spans="1:7" ht="15">
      <c r="A6458" s="28"/>
      <c r="G6458" s="29"/>
    </row>
    <row r="6459" spans="1:7" ht="15">
      <c r="A6459" s="28"/>
      <c r="G6459" s="29"/>
    </row>
    <row r="6460" spans="1:7" ht="15">
      <c r="A6460" s="28"/>
      <c r="G6460" s="29"/>
    </row>
    <row r="6461" spans="1:7" ht="15">
      <c r="A6461" s="28"/>
      <c r="G6461" s="29"/>
    </row>
    <row r="6462" spans="1:7" ht="15">
      <c r="A6462" s="28"/>
      <c r="G6462" s="29"/>
    </row>
    <row r="6463" spans="1:7" ht="15">
      <c r="A6463" s="28"/>
      <c r="G6463" s="29"/>
    </row>
    <row r="6464" spans="1:7" ht="15">
      <c r="A6464" s="28"/>
      <c r="G6464" s="29"/>
    </row>
    <row r="6465" spans="1:7" ht="15">
      <c r="A6465" s="28"/>
      <c r="G6465" s="29"/>
    </row>
    <row r="6466" spans="1:7" ht="15">
      <c r="A6466" s="28"/>
      <c r="G6466" s="29"/>
    </row>
    <row r="6467" spans="1:7" ht="15">
      <c r="A6467" s="28"/>
      <c r="G6467" s="29"/>
    </row>
    <row r="6468" spans="1:7" ht="15">
      <c r="A6468" s="28"/>
      <c r="G6468" s="29"/>
    </row>
    <row r="6469" spans="1:7" ht="15">
      <c r="A6469" s="28"/>
      <c r="G6469" s="29"/>
    </row>
    <row r="6470" spans="1:7" ht="15">
      <c r="A6470" s="28"/>
      <c r="G6470" s="29"/>
    </row>
    <row r="6471" spans="1:7" ht="15">
      <c r="A6471" s="28"/>
      <c r="G6471" s="29"/>
    </row>
    <row r="6472" spans="1:7" ht="15">
      <c r="A6472" s="28"/>
      <c r="G6472" s="29"/>
    </row>
    <row r="6473" spans="1:7" ht="15">
      <c r="A6473" s="28"/>
      <c r="G6473" s="29"/>
    </row>
    <row r="6474" spans="1:7" ht="15">
      <c r="A6474" s="28"/>
      <c r="G6474" s="29"/>
    </row>
    <row r="6475" spans="1:7" ht="15">
      <c r="A6475" s="28"/>
      <c r="G6475" s="29"/>
    </row>
    <row r="6476" spans="1:7" ht="15">
      <c r="A6476" s="28"/>
      <c r="G6476" s="29"/>
    </row>
    <row r="6477" spans="1:7" ht="15">
      <c r="A6477" s="28"/>
      <c r="G6477" s="29"/>
    </row>
    <row r="6478" spans="1:7" ht="15">
      <c r="A6478" s="28"/>
      <c r="G6478" s="29"/>
    </row>
    <row r="6479" spans="1:7" ht="15">
      <c r="A6479" s="28"/>
      <c r="G6479" s="29"/>
    </row>
    <row r="6480" spans="1:7" ht="15">
      <c r="A6480" s="28"/>
      <c r="G6480" s="29"/>
    </row>
    <row r="6481" spans="1:7" ht="15">
      <c r="A6481" s="28"/>
      <c r="G6481" s="29"/>
    </row>
    <row r="6482" spans="1:7" ht="15">
      <c r="A6482" s="28"/>
      <c r="G6482" s="29"/>
    </row>
    <row r="6483" spans="1:7" ht="15">
      <c r="A6483" s="28"/>
      <c r="G6483" s="29"/>
    </row>
    <row r="6484" spans="1:7" ht="15">
      <c r="A6484" s="28"/>
      <c r="G6484" s="29"/>
    </row>
    <row r="6485" spans="1:7" ht="15">
      <c r="A6485" s="28"/>
      <c r="G6485" s="29"/>
    </row>
    <row r="6486" spans="1:7" ht="15">
      <c r="A6486" s="28"/>
      <c r="G6486" s="29"/>
    </row>
    <row r="6487" spans="1:7" ht="15">
      <c r="A6487" s="28"/>
      <c r="G6487" s="29"/>
    </row>
    <row r="6488" spans="1:7" ht="15">
      <c r="A6488" s="28"/>
      <c r="G6488" s="29"/>
    </row>
    <row r="6489" spans="1:7" ht="15">
      <c r="A6489" s="28"/>
      <c r="G6489" s="29"/>
    </row>
    <row r="6490" spans="1:7" ht="15">
      <c r="A6490" s="28"/>
      <c r="G6490" s="29"/>
    </row>
    <row r="6491" spans="1:7" ht="15">
      <c r="A6491" s="28"/>
      <c r="G6491" s="29"/>
    </row>
    <row r="6492" spans="1:7" ht="15">
      <c r="A6492" s="28"/>
      <c r="G6492" s="29"/>
    </row>
    <row r="6493" spans="1:7" ht="15">
      <c r="A6493" s="28"/>
      <c r="G6493" s="29"/>
    </row>
    <row r="6494" spans="1:7" ht="15">
      <c r="A6494" s="28"/>
      <c r="G6494" s="29"/>
    </row>
    <row r="6495" spans="1:7" ht="15">
      <c r="A6495" s="28"/>
      <c r="G6495" s="29"/>
    </row>
    <row r="6496" spans="1:7" ht="15">
      <c r="A6496" s="28"/>
      <c r="G6496" s="29"/>
    </row>
    <row r="6497" spans="1:7" ht="15">
      <c r="A6497" s="28"/>
      <c r="G6497" s="29"/>
    </row>
    <row r="6498" spans="1:7" ht="15">
      <c r="A6498" s="28"/>
      <c r="G6498" s="29"/>
    </row>
    <row r="6499" spans="1:7" ht="15">
      <c r="A6499" s="28"/>
      <c r="G6499" s="29"/>
    </row>
    <row r="6500" spans="1:7" ht="15">
      <c r="A6500" s="28"/>
      <c r="G6500" s="29"/>
    </row>
    <row r="6501" spans="1:7" ht="15">
      <c r="A6501" s="28"/>
      <c r="G6501" s="29"/>
    </row>
    <row r="6502" spans="1:7" ht="15">
      <c r="A6502" s="28"/>
      <c r="G6502" s="29"/>
    </row>
    <row r="6503" spans="1:7" ht="15">
      <c r="A6503" s="28"/>
      <c r="G6503" s="29"/>
    </row>
    <row r="6504" spans="1:7" ht="15">
      <c r="A6504" s="28"/>
      <c r="G6504" s="29"/>
    </row>
    <row r="6505" spans="1:7" ht="15">
      <c r="A6505" s="28"/>
      <c r="G6505" s="29"/>
    </row>
    <row r="6506" spans="1:7" ht="15">
      <c r="A6506" s="28"/>
      <c r="G6506" s="29"/>
    </row>
    <row r="6507" spans="1:7" ht="15">
      <c r="A6507" s="28"/>
      <c r="G6507" s="29"/>
    </row>
    <row r="6508" spans="1:7" ht="15">
      <c r="A6508" s="28"/>
      <c r="G6508" s="29"/>
    </row>
    <row r="6509" spans="1:7" ht="15">
      <c r="A6509" s="28"/>
      <c r="G6509" s="29"/>
    </row>
    <row r="6510" spans="1:7" ht="15">
      <c r="A6510" s="28"/>
      <c r="G6510" s="29"/>
    </row>
    <row r="6511" spans="1:7" ht="15">
      <c r="A6511" s="28"/>
      <c r="G6511" s="29"/>
    </row>
    <row r="6512" spans="1:7" ht="15">
      <c r="A6512" s="28"/>
      <c r="G6512" s="29"/>
    </row>
    <row r="6513" spans="1:7" ht="15">
      <c r="A6513" s="28"/>
      <c r="G6513" s="29"/>
    </row>
    <row r="6514" spans="1:7" ht="15">
      <c r="A6514" s="28"/>
      <c r="G6514" s="29"/>
    </row>
    <row r="6515" spans="1:7" ht="15">
      <c r="A6515" s="28"/>
      <c r="G6515" s="29"/>
    </row>
    <row r="6516" spans="1:7" ht="15">
      <c r="A6516" s="28"/>
      <c r="G6516" s="29"/>
    </row>
    <row r="6517" spans="1:7" ht="15">
      <c r="A6517" s="28"/>
      <c r="G6517" s="29"/>
    </row>
    <row r="6518" spans="1:7" ht="15">
      <c r="A6518" s="28"/>
      <c r="G6518" s="29"/>
    </row>
    <row r="6519" spans="1:7" ht="15">
      <c r="A6519" s="28"/>
      <c r="G6519" s="29"/>
    </row>
    <row r="6520" spans="1:7" ht="15">
      <c r="A6520" s="28"/>
      <c r="G6520" s="29"/>
    </row>
    <row r="6521" spans="1:7" ht="15">
      <c r="A6521" s="28"/>
      <c r="G6521" s="29"/>
    </row>
    <row r="6522" spans="1:7" ht="15">
      <c r="A6522" s="28"/>
      <c r="G6522" s="29"/>
    </row>
    <row r="6523" spans="1:7" ht="15">
      <c r="A6523" s="28"/>
      <c r="G6523" s="29"/>
    </row>
    <row r="6524" spans="1:7" ht="15">
      <c r="A6524" s="28"/>
      <c r="G6524" s="29"/>
    </row>
    <row r="6525" spans="1:7" ht="15">
      <c r="A6525" s="28"/>
      <c r="G6525" s="29"/>
    </row>
    <row r="6526" spans="1:7" ht="15">
      <c r="A6526" s="28"/>
      <c r="G6526" s="29"/>
    </row>
    <row r="6527" spans="1:7" ht="15">
      <c r="A6527" s="28"/>
      <c r="G6527" s="29"/>
    </row>
    <row r="6528" spans="1:7" ht="15">
      <c r="A6528" s="28"/>
      <c r="G6528" s="29"/>
    </row>
    <row r="6529" spans="1:7" ht="15">
      <c r="A6529" s="28"/>
      <c r="G6529" s="29"/>
    </row>
    <row r="6530" spans="1:7" ht="15">
      <c r="A6530" s="28"/>
      <c r="G6530" s="29"/>
    </row>
    <row r="6531" spans="1:7" ht="15">
      <c r="A6531" s="28"/>
      <c r="G6531" s="29"/>
    </row>
    <row r="6532" spans="1:7" ht="15">
      <c r="A6532" s="28"/>
      <c r="G6532" s="29"/>
    </row>
    <row r="6533" spans="1:7" ht="15">
      <c r="A6533" s="28"/>
      <c r="G6533" s="29"/>
    </row>
    <row r="6534" spans="1:7" ht="15">
      <c r="A6534" s="28"/>
      <c r="G6534" s="29"/>
    </row>
    <row r="6535" spans="1:7" ht="15">
      <c r="A6535" s="28"/>
      <c r="G6535" s="29"/>
    </row>
    <row r="6536" spans="1:7" ht="15">
      <c r="A6536" s="28"/>
      <c r="G6536" s="29"/>
    </row>
    <row r="6537" spans="1:7" ht="15">
      <c r="A6537" s="28"/>
      <c r="G6537" s="29"/>
    </row>
    <row r="6538" spans="1:7" ht="15">
      <c r="A6538" s="28"/>
      <c r="G6538" s="29"/>
    </row>
    <row r="6539" spans="1:7" ht="15">
      <c r="A6539" s="28"/>
      <c r="G6539" s="29"/>
    </row>
    <row r="6540" spans="1:7" ht="15">
      <c r="A6540" s="28"/>
      <c r="G6540" s="29"/>
    </row>
    <row r="6541" spans="1:7" ht="15">
      <c r="A6541" s="28"/>
      <c r="G6541" s="29"/>
    </row>
    <row r="6542" spans="1:7" ht="15">
      <c r="A6542" s="28"/>
      <c r="G6542" s="29"/>
    </row>
    <row r="6543" spans="1:7" ht="15">
      <c r="A6543" s="28"/>
      <c r="G6543" s="29"/>
    </row>
    <row r="6544" spans="1:7" ht="15">
      <c r="A6544" s="28"/>
      <c r="G6544" s="29"/>
    </row>
    <row r="6545" spans="1:7" ht="15">
      <c r="A6545" s="28"/>
      <c r="G6545" s="29"/>
    </row>
    <row r="6546" spans="1:7" ht="15">
      <c r="A6546" s="28"/>
      <c r="G6546" s="29"/>
    </row>
    <row r="6547" spans="1:7" ht="15">
      <c r="A6547" s="28"/>
      <c r="G6547" s="29"/>
    </row>
    <row r="6548" spans="1:7" ht="15">
      <c r="A6548" s="28"/>
      <c r="G6548" s="29"/>
    </row>
    <row r="6549" spans="1:7" ht="15">
      <c r="A6549" s="28"/>
      <c r="G6549" s="29"/>
    </row>
    <row r="6550" spans="1:7" ht="15">
      <c r="A6550" s="28"/>
      <c r="G6550" s="29"/>
    </row>
    <row r="6551" spans="1:7" ht="15">
      <c r="A6551" s="28"/>
      <c r="G6551" s="29"/>
    </row>
    <row r="6552" spans="1:7" ht="15">
      <c r="A6552" s="28"/>
      <c r="G6552" s="29"/>
    </row>
    <row r="6553" spans="1:7" ht="15">
      <c r="A6553" s="28"/>
      <c r="G6553" s="29"/>
    </row>
    <row r="6554" spans="1:7" ht="15">
      <c r="A6554" s="28"/>
      <c r="G6554" s="29"/>
    </row>
    <row r="6555" spans="1:7" ht="15">
      <c r="A6555" s="28"/>
      <c r="G6555" s="29"/>
    </row>
    <row r="6556" spans="1:7" ht="15">
      <c r="A6556" s="28"/>
      <c r="G6556" s="29"/>
    </row>
    <row r="6557" spans="1:7" ht="15">
      <c r="A6557" s="28"/>
      <c r="G6557" s="29"/>
    </row>
    <row r="6558" spans="1:7" ht="15">
      <c r="A6558" s="28"/>
      <c r="G6558" s="29"/>
    </row>
    <row r="6559" spans="1:7" ht="15">
      <c r="A6559" s="28"/>
      <c r="G6559" s="29"/>
    </row>
    <row r="6560" spans="1:7" ht="15">
      <c r="A6560" s="28"/>
      <c r="G6560" s="29"/>
    </row>
    <row r="6561" spans="1:7" ht="15">
      <c r="A6561" s="28"/>
      <c r="G6561" s="29"/>
    </row>
    <row r="6562" spans="1:7" ht="15">
      <c r="A6562" s="28"/>
      <c r="G6562" s="29"/>
    </row>
    <row r="6563" spans="1:7" ht="15">
      <c r="A6563" s="28"/>
      <c r="G6563" s="29"/>
    </row>
    <row r="6564" spans="1:7" ht="15">
      <c r="A6564" s="28"/>
      <c r="G6564" s="29"/>
    </row>
    <row r="6565" spans="1:7" ht="15">
      <c r="A6565" s="28"/>
      <c r="G6565" s="29"/>
    </row>
    <row r="6566" spans="1:7" ht="15">
      <c r="A6566" s="28"/>
      <c r="G6566" s="29"/>
    </row>
    <row r="6567" spans="1:7" ht="15">
      <c r="A6567" s="28"/>
      <c r="G6567" s="29"/>
    </row>
    <row r="6568" spans="1:7" ht="15">
      <c r="A6568" s="28"/>
      <c r="G6568" s="29"/>
    </row>
    <row r="6569" spans="1:7" ht="15">
      <c r="A6569" s="28"/>
      <c r="G6569" s="29"/>
    </row>
    <row r="6570" spans="1:7" ht="15">
      <c r="A6570" s="28"/>
      <c r="G6570" s="29"/>
    </row>
    <row r="6571" spans="1:7" ht="15">
      <c r="A6571" s="28"/>
      <c r="G6571" s="29"/>
    </row>
    <row r="6572" spans="1:7" ht="15">
      <c r="A6572" s="28"/>
      <c r="G6572" s="29"/>
    </row>
    <row r="6573" spans="1:7" ht="15">
      <c r="A6573" s="28"/>
      <c r="G6573" s="29"/>
    </row>
    <row r="6574" spans="1:7" ht="15">
      <c r="A6574" s="28"/>
      <c r="G6574" s="29"/>
    </row>
    <row r="6575" spans="1:7" ht="15">
      <c r="A6575" s="28"/>
      <c r="G6575" s="29"/>
    </row>
    <row r="6576" spans="1:7" ht="15">
      <c r="A6576" s="28"/>
      <c r="G6576" s="29"/>
    </row>
    <row r="6577" spans="1:7" ht="15">
      <c r="A6577" s="28"/>
      <c r="G6577" s="29"/>
    </row>
    <row r="6578" spans="1:7" ht="15">
      <c r="A6578" s="28"/>
      <c r="G6578" s="29"/>
    </row>
    <row r="6579" spans="1:7" ht="15">
      <c r="A6579" s="28"/>
      <c r="G6579" s="29"/>
    </row>
    <row r="6580" spans="1:7" ht="15">
      <c r="A6580" s="28"/>
      <c r="G6580" s="29"/>
    </row>
    <row r="6581" spans="1:7" ht="15">
      <c r="A6581" s="28"/>
      <c r="G6581" s="29"/>
    </row>
    <row r="6582" spans="1:7" ht="15">
      <c r="A6582" s="28"/>
      <c r="G6582" s="29"/>
    </row>
    <row r="6583" spans="1:7" ht="15">
      <c r="A6583" s="28"/>
      <c r="G6583" s="29"/>
    </row>
    <row r="6584" spans="1:7" ht="15">
      <c r="A6584" s="28"/>
      <c r="G6584" s="29"/>
    </row>
    <row r="6585" spans="1:7" ht="15">
      <c r="A6585" s="28"/>
      <c r="G6585" s="29"/>
    </row>
    <row r="6586" spans="1:7" ht="15">
      <c r="A6586" s="28"/>
      <c r="G6586" s="29"/>
    </row>
    <row r="6587" spans="1:7" ht="15">
      <c r="A6587" s="28"/>
      <c r="G6587" s="29"/>
    </row>
    <row r="6588" spans="1:7" ht="15">
      <c r="A6588" s="28"/>
      <c r="G6588" s="29"/>
    </row>
    <row r="6589" spans="1:7" ht="15">
      <c r="A6589" s="28"/>
      <c r="G6589" s="29"/>
    </row>
    <row r="6590" spans="1:7" ht="15">
      <c r="A6590" s="28"/>
      <c r="G6590" s="29"/>
    </row>
    <row r="6591" spans="1:7" ht="15">
      <c r="A6591" s="28"/>
      <c r="G6591" s="29"/>
    </row>
    <row r="6592" spans="1:7" ht="15">
      <c r="A6592" s="28"/>
      <c r="G6592" s="29"/>
    </row>
    <row r="6593" spans="1:7" ht="15">
      <c r="A6593" s="28"/>
      <c r="G6593" s="29"/>
    </row>
    <row r="6594" spans="1:7" ht="15">
      <c r="A6594" s="28"/>
      <c r="G6594" s="29"/>
    </row>
    <row r="6595" spans="1:7" ht="15">
      <c r="A6595" s="28"/>
      <c r="G6595" s="29"/>
    </row>
    <row r="6596" spans="1:7" ht="15">
      <c r="A6596" s="28"/>
      <c r="G6596" s="29"/>
    </row>
    <row r="6597" spans="1:7" ht="15">
      <c r="A6597" s="28"/>
      <c r="G6597" s="29"/>
    </row>
    <row r="6598" spans="1:7" ht="15">
      <c r="A6598" s="28"/>
      <c r="G6598" s="29"/>
    </row>
    <row r="6599" spans="1:7" ht="15">
      <c r="A6599" s="28"/>
      <c r="G6599" s="29"/>
    </row>
    <row r="6600" spans="1:7" ht="15">
      <c r="A6600" s="28"/>
      <c r="G6600" s="29"/>
    </row>
    <row r="6601" spans="1:7" ht="15">
      <c r="A6601" s="28"/>
      <c r="G6601" s="29"/>
    </row>
    <row r="6602" spans="1:7" ht="15">
      <c r="A6602" s="28"/>
      <c r="G6602" s="29"/>
    </row>
    <row r="6603" spans="1:7" ht="15">
      <c r="A6603" s="28"/>
      <c r="G6603" s="29"/>
    </row>
    <row r="6604" spans="1:7" ht="15">
      <c r="A6604" s="28"/>
      <c r="G6604" s="29"/>
    </row>
    <row r="6605" spans="1:7" ht="15">
      <c r="A6605" s="28"/>
      <c r="G6605" s="29"/>
    </row>
    <row r="6606" spans="1:7" ht="15">
      <c r="A6606" s="28"/>
      <c r="G6606" s="29"/>
    </row>
    <row r="6607" spans="1:7" ht="15">
      <c r="A6607" s="28"/>
      <c r="G6607" s="29"/>
    </row>
    <row r="6608" spans="1:7" ht="15">
      <c r="A6608" s="28"/>
      <c r="G6608" s="29"/>
    </row>
    <row r="6609" spans="1:7" ht="15">
      <c r="A6609" s="28"/>
      <c r="G6609" s="29"/>
    </row>
    <row r="6610" spans="1:7" ht="15">
      <c r="A6610" s="28"/>
      <c r="G6610" s="29"/>
    </row>
    <row r="6611" spans="1:7" ht="15">
      <c r="A6611" s="28"/>
      <c r="G6611" s="29"/>
    </row>
    <row r="6612" spans="1:7" ht="15">
      <c r="A6612" s="28"/>
      <c r="G6612" s="29"/>
    </row>
    <row r="6613" spans="1:7" ht="15">
      <c r="A6613" s="28"/>
      <c r="G6613" s="29"/>
    </row>
    <row r="6614" spans="1:7" ht="15">
      <c r="A6614" s="28"/>
      <c r="G6614" s="29"/>
    </row>
    <row r="6615" spans="1:7" ht="15">
      <c r="A6615" s="28"/>
      <c r="G6615" s="29"/>
    </row>
    <row r="6616" spans="1:7" ht="15">
      <c r="A6616" s="28"/>
      <c r="G6616" s="29"/>
    </row>
    <row r="6617" spans="1:7" ht="15">
      <c r="A6617" s="28"/>
      <c r="G6617" s="29"/>
    </row>
    <row r="6618" spans="1:7" ht="15">
      <c r="A6618" s="28"/>
      <c r="G6618" s="29"/>
    </row>
    <row r="6619" spans="1:7" ht="15">
      <c r="A6619" s="28"/>
      <c r="G6619" s="29"/>
    </row>
    <row r="6620" spans="1:7" ht="15">
      <c r="A6620" s="28"/>
      <c r="G6620" s="29"/>
    </row>
    <row r="6621" spans="1:7" ht="15">
      <c r="A6621" s="28"/>
      <c r="G6621" s="29"/>
    </row>
    <row r="6622" spans="1:7" ht="15">
      <c r="A6622" s="28"/>
      <c r="G6622" s="29"/>
    </row>
    <row r="6623" spans="1:7" ht="15">
      <c r="A6623" s="28"/>
      <c r="G6623" s="29"/>
    </row>
    <row r="6624" spans="1:7" ht="15">
      <c r="A6624" s="28"/>
      <c r="G6624" s="29"/>
    </row>
    <row r="6625" spans="1:7" ht="15">
      <c r="A6625" s="28"/>
      <c r="G6625" s="29"/>
    </row>
    <row r="6626" spans="1:7" ht="15">
      <c r="A6626" s="28"/>
      <c r="G6626" s="29"/>
    </row>
    <row r="6627" spans="1:7" ht="15">
      <c r="A6627" s="28"/>
      <c r="G6627" s="29"/>
    </row>
    <row r="6628" spans="1:7" ht="15">
      <c r="A6628" s="28"/>
      <c r="G6628" s="29"/>
    </row>
    <row r="6629" spans="1:7" ht="15">
      <c r="A6629" s="28"/>
      <c r="G6629" s="29"/>
    </row>
    <row r="6630" spans="1:7" ht="15">
      <c r="A6630" s="28"/>
      <c r="G6630" s="29"/>
    </row>
    <row r="6631" spans="1:7" ht="15">
      <c r="A6631" s="28"/>
      <c r="G6631" s="29"/>
    </row>
    <row r="6632" spans="1:7" ht="15">
      <c r="A6632" s="28"/>
      <c r="G6632" s="29"/>
    </row>
    <row r="6633" spans="1:7" ht="15">
      <c r="A6633" s="28"/>
      <c r="G6633" s="29"/>
    </row>
    <row r="6634" spans="1:7" ht="15">
      <c r="A6634" s="28"/>
      <c r="G6634" s="29"/>
    </row>
    <row r="6635" spans="1:7" ht="15">
      <c r="A6635" s="28"/>
      <c r="G6635" s="29"/>
    </row>
    <row r="6636" spans="1:7" ht="15">
      <c r="A6636" s="28"/>
      <c r="G6636" s="29"/>
    </row>
    <row r="6637" spans="1:7" ht="15">
      <c r="A6637" s="28"/>
      <c r="G6637" s="29"/>
    </row>
    <row r="6638" spans="1:7" ht="15">
      <c r="A6638" s="28"/>
      <c r="G6638" s="29"/>
    </row>
    <row r="6639" spans="1:7" ht="15">
      <c r="A6639" s="28"/>
      <c r="G6639" s="29"/>
    </row>
    <row r="6640" spans="1:7" ht="15">
      <c r="A6640" s="28"/>
      <c r="G6640" s="29"/>
    </row>
    <row r="6641" spans="1:7" ht="15">
      <c r="A6641" s="28"/>
      <c r="G6641" s="29"/>
    </row>
    <row r="6642" spans="1:7" ht="15">
      <c r="A6642" s="28"/>
      <c r="G6642" s="29"/>
    </row>
    <row r="6643" spans="1:7" ht="15">
      <c r="A6643" s="28"/>
      <c r="G6643" s="29"/>
    </row>
    <row r="6644" spans="1:7" ht="15">
      <c r="A6644" s="28"/>
      <c r="G6644" s="29"/>
    </row>
    <row r="6645" spans="1:7" ht="15">
      <c r="A6645" s="28"/>
      <c r="G6645" s="29"/>
    </row>
    <row r="6646" spans="1:7" ht="15">
      <c r="A6646" s="28"/>
      <c r="G6646" s="29"/>
    </row>
    <row r="6647" spans="1:7" ht="15">
      <c r="A6647" s="28"/>
      <c r="G6647" s="29"/>
    </row>
    <row r="6648" spans="1:7" ht="15">
      <c r="A6648" s="28"/>
      <c r="G6648" s="29"/>
    </row>
    <row r="6649" spans="1:7" ht="15">
      <c r="A6649" s="28"/>
      <c r="G6649" s="29"/>
    </row>
    <row r="6650" spans="1:7" ht="15">
      <c r="A6650" s="28"/>
      <c r="G6650" s="29"/>
    </row>
    <row r="6651" spans="1:7" ht="15">
      <c r="A6651" s="28"/>
      <c r="G6651" s="29"/>
    </row>
    <row r="6652" spans="1:7" ht="15">
      <c r="A6652" s="28"/>
      <c r="G6652" s="29"/>
    </row>
    <row r="6653" spans="1:7" ht="15">
      <c r="A6653" s="28"/>
      <c r="G6653" s="29"/>
    </row>
    <row r="6654" spans="1:7" ht="15">
      <c r="A6654" s="28"/>
      <c r="G6654" s="29"/>
    </row>
    <row r="6655" spans="1:7" ht="15">
      <c r="A6655" s="28"/>
      <c r="G6655" s="29"/>
    </row>
    <row r="6656" spans="1:7" ht="15">
      <c r="A6656" s="28"/>
      <c r="G6656" s="29"/>
    </row>
    <row r="6657" spans="1:7" ht="15">
      <c r="A6657" s="28"/>
      <c r="G6657" s="29"/>
    </row>
    <row r="6658" spans="1:7" ht="15">
      <c r="A6658" s="28"/>
      <c r="G6658" s="29"/>
    </row>
    <row r="6659" spans="1:7" ht="15">
      <c r="A6659" s="28"/>
      <c r="G6659" s="29"/>
    </row>
    <row r="6660" spans="1:7" ht="15">
      <c r="A6660" s="28"/>
      <c r="G6660" s="29"/>
    </row>
    <row r="6661" spans="1:7" ht="15">
      <c r="A6661" s="28"/>
      <c r="G6661" s="29"/>
    </row>
    <row r="6662" spans="1:7" ht="15">
      <c r="A6662" s="28"/>
      <c r="G6662" s="29"/>
    </row>
    <row r="6663" spans="1:7" ht="15">
      <c r="A6663" s="28"/>
      <c r="G6663" s="29"/>
    </row>
    <row r="6664" spans="1:7" ht="15">
      <c r="A6664" s="28"/>
      <c r="G6664" s="29"/>
    </row>
    <row r="6665" spans="1:7" ht="15">
      <c r="A6665" s="28"/>
      <c r="G6665" s="29"/>
    </row>
    <row r="6666" spans="1:7" ht="15">
      <c r="A6666" s="28"/>
      <c r="G6666" s="29"/>
    </row>
    <row r="6667" spans="1:7" ht="15">
      <c r="A6667" s="28"/>
      <c r="G6667" s="29"/>
    </row>
    <row r="6668" spans="1:7" ht="15">
      <c r="A6668" s="28"/>
      <c r="G6668" s="29"/>
    </row>
    <row r="6669" spans="1:7" ht="15">
      <c r="A6669" s="28"/>
      <c r="G6669" s="29"/>
    </row>
    <row r="6670" spans="1:7" ht="15">
      <c r="A6670" s="28"/>
      <c r="G6670" s="29"/>
    </row>
    <row r="6671" spans="1:7" ht="15">
      <c r="A6671" s="28"/>
      <c r="G6671" s="29"/>
    </row>
    <row r="6672" spans="1:7" ht="15">
      <c r="A6672" s="28"/>
      <c r="G6672" s="29"/>
    </row>
    <row r="6673" spans="1:7" ht="15">
      <c r="A6673" s="28"/>
      <c r="G6673" s="29"/>
    </row>
    <row r="6674" spans="1:7" ht="15">
      <c r="A6674" s="28"/>
      <c r="G6674" s="29"/>
    </row>
    <row r="6675" spans="1:7" ht="15">
      <c r="A6675" s="28"/>
      <c r="G6675" s="29"/>
    </row>
    <row r="6676" spans="1:7" ht="15">
      <c r="A6676" s="28"/>
      <c r="G6676" s="29"/>
    </row>
    <row r="6677" spans="1:7" ht="15">
      <c r="A6677" s="28"/>
      <c r="G6677" s="29"/>
    </row>
    <row r="6678" spans="1:7" ht="15">
      <c r="A6678" s="28"/>
      <c r="G6678" s="29"/>
    </row>
    <row r="6679" spans="1:7" ht="15">
      <c r="A6679" s="28"/>
      <c r="G6679" s="29"/>
    </row>
    <row r="6680" spans="1:7" ht="15">
      <c r="A6680" s="28"/>
      <c r="G6680" s="29"/>
    </row>
    <row r="6681" spans="1:7" ht="15">
      <c r="A6681" s="28"/>
      <c r="G6681" s="29"/>
    </row>
    <row r="6682" spans="1:7" ht="15">
      <c r="A6682" s="28"/>
      <c r="G6682" s="29"/>
    </row>
    <row r="6683" spans="1:7" ht="15">
      <c r="A6683" s="28"/>
      <c r="G6683" s="29"/>
    </row>
    <row r="6684" spans="1:7" ht="15">
      <c r="A6684" s="28"/>
      <c r="G6684" s="29"/>
    </row>
    <row r="6685" spans="1:7" ht="15">
      <c r="A6685" s="28"/>
      <c r="G6685" s="29"/>
    </row>
    <row r="6686" spans="1:7" ht="15">
      <c r="A6686" s="28"/>
      <c r="G6686" s="29"/>
    </row>
    <row r="6687" spans="1:7" ht="15">
      <c r="A6687" s="28"/>
      <c r="G6687" s="29"/>
    </row>
    <row r="6688" spans="1:7" ht="15">
      <c r="A6688" s="28"/>
      <c r="G6688" s="29"/>
    </row>
    <row r="6689" spans="1:7" ht="15">
      <c r="A6689" s="28"/>
      <c r="G6689" s="29"/>
    </row>
    <row r="6690" spans="1:7" ht="15">
      <c r="A6690" s="28"/>
      <c r="G6690" s="29"/>
    </row>
    <row r="6691" spans="1:7" ht="15">
      <c r="A6691" s="28"/>
      <c r="G6691" s="29"/>
    </row>
    <row r="6692" spans="1:7" ht="15">
      <c r="A6692" s="28"/>
      <c r="G6692" s="29"/>
    </row>
    <row r="6693" spans="1:7" ht="15">
      <c r="A6693" s="28"/>
      <c r="G6693" s="29"/>
    </row>
    <row r="6694" spans="1:7" ht="15">
      <c r="A6694" s="28"/>
      <c r="G6694" s="29"/>
    </row>
    <row r="6695" spans="1:7" ht="15">
      <c r="A6695" s="28"/>
      <c r="G6695" s="29"/>
    </row>
    <row r="6696" spans="1:7" ht="15">
      <c r="A6696" s="28"/>
      <c r="G6696" s="29"/>
    </row>
    <row r="6697" spans="1:7" ht="15">
      <c r="A6697" s="28"/>
      <c r="G6697" s="29"/>
    </row>
    <row r="6698" spans="1:7" ht="15">
      <c r="A6698" s="28"/>
      <c r="G6698" s="29"/>
    </row>
    <row r="6699" spans="1:7" ht="15">
      <c r="A6699" s="28"/>
      <c r="G6699" s="29"/>
    </row>
    <row r="6700" spans="1:7" ht="15">
      <c r="A6700" s="28"/>
      <c r="G6700" s="29"/>
    </row>
    <row r="6701" spans="1:7" ht="15">
      <c r="A6701" s="28"/>
      <c r="G6701" s="29"/>
    </row>
    <row r="6702" spans="1:7" ht="15">
      <c r="A6702" s="28"/>
      <c r="G6702" s="29"/>
    </row>
    <row r="6703" spans="1:7" ht="15">
      <c r="A6703" s="28"/>
      <c r="G6703" s="29"/>
    </row>
    <row r="6704" spans="1:7" ht="15">
      <c r="A6704" s="28"/>
      <c r="G6704" s="29"/>
    </row>
    <row r="6705" spans="1:7" ht="15">
      <c r="A6705" s="28"/>
      <c r="G6705" s="29"/>
    </row>
    <row r="6706" spans="1:7" ht="15">
      <c r="A6706" s="28"/>
      <c r="G6706" s="29"/>
    </row>
    <row r="6707" spans="1:7" ht="15">
      <c r="A6707" s="28"/>
      <c r="G6707" s="29"/>
    </row>
    <row r="6708" spans="1:7" ht="15">
      <c r="A6708" s="28"/>
      <c r="G6708" s="29"/>
    </row>
    <row r="6709" spans="1:7" ht="15">
      <c r="A6709" s="28"/>
      <c r="G6709" s="29"/>
    </row>
    <row r="6710" spans="1:7" ht="15">
      <c r="A6710" s="28"/>
      <c r="G6710" s="29"/>
    </row>
    <row r="6711" spans="1:7" ht="15">
      <c r="A6711" s="28"/>
      <c r="G6711" s="29"/>
    </row>
    <row r="6712" spans="1:7" ht="15">
      <c r="A6712" s="28"/>
      <c r="G6712" s="29"/>
    </row>
    <row r="6713" spans="1:7" ht="15">
      <c r="A6713" s="28"/>
      <c r="G6713" s="29"/>
    </row>
    <row r="6714" spans="1:7" ht="15">
      <c r="A6714" s="28"/>
      <c r="G6714" s="29"/>
    </row>
    <row r="6715" spans="1:7" ht="15">
      <c r="A6715" s="28"/>
      <c r="G6715" s="29"/>
    </row>
    <row r="6716" spans="1:7" ht="15">
      <c r="A6716" s="28"/>
      <c r="G6716" s="29"/>
    </row>
    <row r="6717" spans="1:7" ht="15">
      <c r="A6717" s="28"/>
      <c r="G6717" s="29"/>
    </row>
    <row r="6718" spans="1:7" ht="15">
      <c r="A6718" s="28"/>
      <c r="G6718" s="29"/>
    </row>
    <row r="6719" spans="1:7" ht="15">
      <c r="A6719" s="28"/>
      <c r="G6719" s="29"/>
    </row>
    <row r="6720" spans="1:7" ht="15">
      <c r="A6720" s="28"/>
      <c r="G6720" s="29"/>
    </row>
    <row r="6721" spans="1:7" ht="15">
      <c r="A6721" s="28"/>
      <c r="G6721" s="29"/>
    </row>
    <row r="6722" spans="1:7" ht="15">
      <c r="A6722" s="28"/>
      <c r="G6722" s="29"/>
    </row>
    <row r="6723" spans="1:7" ht="15">
      <c r="A6723" s="28"/>
      <c r="G6723" s="29"/>
    </row>
    <row r="6724" spans="1:7" ht="15">
      <c r="A6724" s="28"/>
      <c r="G6724" s="29"/>
    </row>
    <row r="6725" spans="1:7" ht="15">
      <c r="A6725" s="28"/>
      <c r="G6725" s="29"/>
    </row>
    <row r="6726" spans="1:7" ht="15">
      <c r="A6726" s="28"/>
      <c r="G6726" s="29"/>
    </row>
    <row r="6727" spans="1:7" ht="15">
      <c r="A6727" s="28"/>
      <c r="G6727" s="29"/>
    </row>
    <row r="6728" spans="1:7" ht="15">
      <c r="A6728" s="28"/>
      <c r="G6728" s="29"/>
    </row>
    <row r="6729" spans="1:7" ht="15">
      <c r="A6729" s="28"/>
      <c r="G6729" s="29"/>
    </row>
    <row r="6730" spans="1:7" ht="15">
      <c r="A6730" s="28"/>
      <c r="G6730" s="29"/>
    </row>
    <row r="6731" spans="1:7" ht="15">
      <c r="A6731" s="28"/>
      <c r="G6731" s="29"/>
    </row>
    <row r="6732" spans="1:7" ht="15">
      <c r="A6732" s="28"/>
      <c r="G6732" s="29"/>
    </row>
    <row r="6733" spans="1:7" ht="15">
      <c r="A6733" s="28"/>
      <c r="G6733" s="29"/>
    </row>
    <row r="6734" spans="1:7" ht="15">
      <c r="A6734" s="28"/>
      <c r="G6734" s="29"/>
    </row>
    <row r="6735" spans="1:7" ht="15">
      <c r="A6735" s="28"/>
      <c r="G6735" s="29"/>
    </row>
    <row r="6736" spans="1:7" ht="15">
      <c r="A6736" s="28"/>
      <c r="G6736" s="29"/>
    </row>
    <row r="6737" spans="1:7" ht="15">
      <c r="A6737" s="28"/>
      <c r="G6737" s="29"/>
    </row>
    <row r="6738" spans="1:7" ht="15">
      <c r="A6738" s="28"/>
      <c r="G6738" s="29"/>
    </row>
    <row r="6739" spans="1:7" ht="15">
      <c r="A6739" s="28"/>
      <c r="G6739" s="29"/>
    </row>
    <row r="6740" spans="1:7" ht="15">
      <c r="A6740" s="28"/>
      <c r="G6740" s="29"/>
    </row>
    <row r="6741" spans="1:7" ht="15">
      <c r="A6741" s="28"/>
      <c r="G6741" s="29"/>
    </row>
    <row r="6742" spans="1:7" ht="15">
      <c r="A6742" s="28"/>
      <c r="G6742" s="29"/>
    </row>
    <row r="6743" spans="1:7" ht="15">
      <c r="A6743" s="28"/>
      <c r="G6743" s="29"/>
    </row>
    <row r="6744" spans="1:7" ht="15">
      <c r="A6744" s="28"/>
      <c r="G6744" s="29"/>
    </row>
    <row r="6745" spans="1:7" ht="15">
      <c r="A6745" s="28"/>
      <c r="G6745" s="29"/>
    </row>
    <row r="6746" spans="1:7" ht="15">
      <c r="A6746" s="28"/>
      <c r="G6746" s="29"/>
    </row>
    <row r="6747" spans="1:7" ht="15">
      <c r="A6747" s="28"/>
      <c r="G6747" s="29"/>
    </row>
    <row r="6748" spans="1:7" ht="15">
      <c r="A6748" s="28"/>
      <c r="G6748" s="29"/>
    </row>
    <row r="6749" spans="1:7" ht="15">
      <c r="A6749" s="28"/>
      <c r="G6749" s="29"/>
    </row>
    <row r="6750" spans="1:7" ht="15">
      <c r="A6750" s="28"/>
      <c r="G6750" s="29"/>
    </row>
    <row r="6751" spans="1:7" ht="15">
      <c r="A6751" s="28"/>
      <c r="G6751" s="29"/>
    </row>
    <row r="6752" spans="1:7" ht="15">
      <c r="A6752" s="28"/>
      <c r="G6752" s="29"/>
    </row>
    <row r="6753" spans="1:7" ht="15">
      <c r="A6753" s="28"/>
      <c r="G6753" s="29"/>
    </row>
    <row r="6754" spans="1:7" ht="15">
      <c r="A6754" s="28"/>
      <c r="G6754" s="29"/>
    </row>
    <row r="6755" spans="1:7" ht="15">
      <c r="A6755" s="28"/>
      <c r="G6755" s="29"/>
    </row>
    <row r="6756" spans="1:7" ht="15">
      <c r="A6756" s="28"/>
      <c r="G6756" s="29"/>
    </row>
    <row r="6757" spans="1:7" ht="15">
      <c r="A6757" s="28"/>
      <c r="G6757" s="29"/>
    </row>
    <row r="6758" spans="1:7" ht="15">
      <c r="A6758" s="28"/>
      <c r="G6758" s="29"/>
    </row>
    <row r="6759" spans="1:7" ht="15">
      <c r="A6759" s="28"/>
      <c r="G6759" s="29"/>
    </row>
    <row r="6760" spans="1:7" ht="15">
      <c r="A6760" s="28"/>
      <c r="G6760" s="29"/>
    </row>
    <row r="6761" spans="1:7" ht="15">
      <c r="A6761" s="28"/>
      <c r="G6761" s="29"/>
    </row>
    <row r="6762" spans="1:7" ht="15">
      <c r="A6762" s="28"/>
      <c r="G6762" s="29"/>
    </row>
    <row r="6763" spans="1:7" ht="15">
      <c r="A6763" s="28"/>
      <c r="G6763" s="29"/>
    </row>
    <row r="6764" spans="1:7" ht="15">
      <c r="A6764" s="28"/>
      <c r="G6764" s="29"/>
    </row>
    <row r="6765" spans="1:7" ht="15">
      <c r="A6765" s="28"/>
      <c r="G6765" s="29"/>
    </row>
    <row r="6766" spans="1:7" ht="15">
      <c r="A6766" s="28"/>
      <c r="G6766" s="29"/>
    </row>
    <row r="6767" spans="1:7" ht="15">
      <c r="A6767" s="28"/>
      <c r="G6767" s="29"/>
    </row>
    <row r="6768" spans="1:7" ht="15">
      <c r="A6768" s="28"/>
      <c r="G6768" s="29"/>
    </row>
    <row r="6769" spans="1:7" ht="15">
      <c r="A6769" s="28"/>
      <c r="G6769" s="29"/>
    </row>
    <row r="6770" spans="1:7" ht="15">
      <c r="A6770" s="28"/>
      <c r="G6770" s="29"/>
    </row>
    <row r="6771" spans="1:7" ht="15">
      <c r="A6771" s="28"/>
      <c r="G6771" s="29"/>
    </row>
    <row r="6772" spans="1:7" ht="15">
      <c r="A6772" s="28"/>
      <c r="G6772" s="29"/>
    </row>
    <row r="6773" spans="1:7" ht="15">
      <c r="A6773" s="28"/>
      <c r="G6773" s="29"/>
    </row>
    <row r="6774" spans="1:7" ht="15">
      <c r="A6774" s="28"/>
      <c r="G6774" s="29"/>
    </row>
    <row r="6775" spans="1:7" ht="15">
      <c r="A6775" s="28"/>
      <c r="G6775" s="29"/>
    </row>
    <row r="6776" spans="1:7" ht="15">
      <c r="A6776" s="28"/>
      <c r="G6776" s="29"/>
    </row>
    <row r="6777" spans="1:7" ht="15">
      <c r="A6777" s="28"/>
      <c r="G6777" s="29"/>
    </row>
    <row r="6778" spans="1:7" ht="15">
      <c r="A6778" s="28"/>
      <c r="G6778" s="29"/>
    </row>
    <row r="6779" spans="1:7" ht="15">
      <c r="A6779" s="28"/>
      <c r="G6779" s="29"/>
    </row>
    <row r="6780" spans="1:7" ht="15">
      <c r="A6780" s="28"/>
      <c r="G6780" s="29"/>
    </row>
    <row r="6781" spans="1:7" ht="15">
      <c r="A6781" s="28"/>
      <c r="G6781" s="29"/>
    </row>
    <row r="6782" spans="1:7" ht="15">
      <c r="A6782" s="28"/>
      <c r="G6782" s="29"/>
    </row>
    <row r="6783" spans="1:7" ht="15">
      <c r="A6783" s="28"/>
      <c r="G6783" s="29"/>
    </row>
    <row r="6784" spans="1:7" ht="15">
      <c r="A6784" s="28"/>
      <c r="G6784" s="29"/>
    </row>
    <row r="6785" spans="1:7" ht="15">
      <c r="A6785" s="28"/>
      <c r="G6785" s="29"/>
    </row>
    <row r="6786" spans="1:7" ht="15">
      <c r="A6786" s="28"/>
      <c r="G6786" s="29"/>
    </row>
    <row r="6787" spans="1:7" ht="15">
      <c r="A6787" s="28"/>
      <c r="G6787" s="29"/>
    </row>
    <row r="6788" spans="1:7" ht="15">
      <c r="A6788" s="28"/>
      <c r="G6788" s="29"/>
    </row>
    <row r="6789" spans="1:7" ht="15">
      <c r="A6789" s="28"/>
      <c r="G6789" s="29"/>
    </row>
    <row r="6790" spans="1:7" ht="15">
      <c r="A6790" s="28"/>
      <c r="G6790" s="29"/>
    </row>
    <row r="6791" spans="1:7" ht="15">
      <c r="A6791" s="28"/>
      <c r="G6791" s="29"/>
    </row>
    <row r="6792" spans="1:7" ht="15">
      <c r="A6792" s="28"/>
      <c r="G6792" s="29"/>
    </row>
    <row r="6793" spans="1:7" ht="15">
      <c r="A6793" s="28"/>
      <c r="G6793" s="29"/>
    </row>
    <row r="6794" spans="1:7" ht="15">
      <c r="A6794" s="28"/>
      <c r="G6794" s="29"/>
    </row>
    <row r="6795" spans="1:7" ht="15">
      <c r="A6795" s="28"/>
      <c r="G6795" s="29"/>
    </row>
    <row r="6796" spans="1:7" ht="15">
      <c r="A6796" s="28"/>
      <c r="G6796" s="29"/>
    </row>
    <row r="6797" spans="1:7" ht="15">
      <c r="A6797" s="28"/>
      <c r="G6797" s="29"/>
    </row>
    <row r="6798" spans="1:7" ht="15">
      <c r="A6798" s="28"/>
      <c r="G6798" s="29"/>
    </row>
    <row r="6799" spans="1:7" ht="15">
      <c r="A6799" s="28"/>
      <c r="G6799" s="29"/>
    </row>
    <row r="6800" spans="1:7" ht="15">
      <c r="A6800" s="28"/>
      <c r="G6800" s="29"/>
    </row>
    <row r="6801" spans="1:7" ht="15">
      <c r="A6801" s="28"/>
      <c r="G6801" s="29"/>
    </row>
    <row r="6802" spans="1:7" ht="15">
      <c r="A6802" s="28"/>
      <c r="G6802" s="29"/>
    </row>
    <row r="6803" spans="1:7" ht="15">
      <c r="A6803" s="28"/>
      <c r="G6803" s="29"/>
    </row>
    <row r="6804" spans="1:7" ht="15">
      <c r="A6804" s="28"/>
      <c r="G6804" s="29"/>
    </row>
    <row r="6805" spans="1:7" ht="15">
      <c r="A6805" s="28"/>
      <c r="G6805" s="29"/>
    </row>
    <row r="6806" spans="1:7" ht="15">
      <c r="A6806" s="28"/>
      <c r="G6806" s="29"/>
    </row>
    <row r="6807" spans="1:7" ht="15">
      <c r="A6807" s="28"/>
      <c r="G6807" s="29"/>
    </row>
    <row r="6808" spans="1:7" ht="15">
      <c r="A6808" s="28"/>
      <c r="G6808" s="29"/>
    </row>
    <row r="6809" spans="1:7" ht="15">
      <c r="A6809" s="28"/>
      <c r="G6809" s="29"/>
    </row>
    <row r="6810" spans="1:7" ht="15">
      <c r="A6810" s="28"/>
      <c r="G6810" s="29"/>
    </row>
    <row r="6811" spans="1:7" ht="15">
      <c r="A6811" s="28"/>
      <c r="G6811" s="29"/>
    </row>
    <row r="6812" spans="1:7" ht="15">
      <c r="A6812" s="28"/>
      <c r="G6812" s="29"/>
    </row>
    <row r="6813" spans="1:7" ht="15">
      <c r="A6813" s="28"/>
      <c r="G6813" s="29"/>
    </row>
    <row r="6814" spans="1:7" ht="15">
      <c r="A6814" s="28"/>
      <c r="G6814" s="29"/>
    </row>
    <row r="6815" spans="1:7" ht="15">
      <c r="A6815" s="28"/>
      <c r="G6815" s="29"/>
    </row>
    <row r="6816" spans="1:7" ht="15">
      <c r="A6816" s="28"/>
      <c r="G6816" s="29"/>
    </row>
    <row r="6817" spans="1:7" ht="15">
      <c r="A6817" s="28"/>
      <c r="G6817" s="29"/>
    </row>
    <row r="6818" spans="1:7" ht="15">
      <c r="A6818" s="28"/>
      <c r="G6818" s="29"/>
    </row>
    <row r="6819" spans="1:7" ht="15">
      <c r="A6819" s="28"/>
      <c r="G6819" s="29"/>
    </row>
    <row r="6820" spans="1:7" ht="15">
      <c r="A6820" s="28"/>
      <c r="G6820" s="29"/>
    </row>
    <row r="6821" spans="1:7" ht="15">
      <c r="A6821" s="28"/>
      <c r="G6821" s="29"/>
    </row>
    <row r="6822" spans="1:7" ht="15">
      <c r="A6822" s="28"/>
      <c r="G6822" s="29"/>
    </row>
    <row r="6823" spans="1:7" ht="15">
      <c r="A6823" s="28"/>
      <c r="G6823" s="29"/>
    </row>
    <row r="6824" spans="1:7" ht="15">
      <c r="A6824" s="28"/>
      <c r="G6824" s="29"/>
    </row>
    <row r="6825" spans="1:7" ht="15">
      <c r="A6825" s="28"/>
      <c r="G6825" s="29"/>
    </row>
    <row r="6826" spans="1:7" ht="15">
      <c r="A6826" s="28"/>
      <c r="G6826" s="29"/>
    </row>
    <row r="6827" spans="1:7" ht="15">
      <c r="A6827" s="28"/>
      <c r="G6827" s="29"/>
    </row>
    <row r="6828" spans="1:7" ht="15">
      <c r="A6828" s="28"/>
      <c r="G6828" s="29"/>
    </row>
    <row r="6829" spans="1:7" ht="15">
      <c r="A6829" s="28"/>
      <c r="G6829" s="29"/>
    </row>
    <row r="6830" spans="1:7" ht="15">
      <c r="A6830" s="28"/>
      <c r="G6830" s="29"/>
    </row>
    <row r="6831" spans="1:7" ht="15">
      <c r="A6831" s="28"/>
      <c r="G6831" s="29"/>
    </row>
    <row r="6832" spans="1:7" ht="15">
      <c r="A6832" s="28"/>
      <c r="G6832" s="29"/>
    </row>
    <row r="6833" spans="1:7" ht="15">
      <c r="A6833" s="28"/>
      <c r="G6833" s="29"/>
    </row>
    <row r="6834" spans="1:7" ht="15">
      <c r="A6834" s="28"/>
      <c r="G6834" s="29"/>
    </row>
    <row r="6835" spans="1:7" ht="15">
      <c r="A6835" s="28"/>
      <c r="G6835" s="29"/>
    </row>
    <row r="6836" spans="1:7" ht="15">
      <c r="A6836" s="28"/>
      <c r="G6836" s="29"/>
    </row>
    <row r="6837" spans="1:7" ht="15">
      <c r="A6837" s="28"/>
      <c r="G6837" s="29"/>
    </row>
    <row r="6838" spans="1:7" ht="15">
      <c r="A6838" s="28"/>
      <c r="G6838" s="29"/>
    </row>
    <row r="6839" spans="1:7" ht="15">
      <c r="A6839" s="28"/>
      <c r="G6839" s="29"/>
    </row>
    <row r="6840" spans="1:7" ht="15">
      <c r="A6840" s="28"/>
      <c r="G6840" s="29"/>
    </row>
    <row r="6841" spans="1:7" ht="15">
      <c r="A6841" s="28"/>
      <c r="G6841" s="29"/>
    </row>
    <row r="6842" spans="1:7" ht="15">
      <c r="A6842" s="28"/>
      <c r="G6842" s="29"/>
    </row>
    <row r="6843" spans="1:7" ht="15">
      <c r="A6843" s="28"/>
      <c r="G6843" s="29"/>
    </row>
    <row r="6844" spans="1:7" ht="15">
      <c r="A6844" s="28"/>
      <c r="G6844" s="29"/>
    </row>
    <row r="6845" spans="1:7" ht="15">
      <c r="A6845" s="28"/>
      <c r="G6845" s="29"/>
    </row>
    <row r="6846" spans="1:7" ht="15">
      <c r="A6846" s="28"/>
      <c r="G6846" s="29"/>
    </row>
    <row r="6847" spans="1:7" ht="15">
      <c r="A6847" s="28"/>
      <c r="G6847" s="29"/>
    </row>
    <row r="6848" spans="1:7" ht="15">
      <c r="A6848" s="28"/>
      <c r="G6848" s="29"/>
    </row>
    <row r="6849" spans="1:7" ht="15">
      <c r="A6849" s="28"/>
      <c r="G6849" s="29"/>
    </row>
    <row r="6850" spans="1:7" ht="15">
      <c r="A6850" s="28"/>
      <c r="G6850" s="29"/>
    </row>
    <row r="6851" spans="1:7" ht="15">
      <c r="A6851" s="28"/>
      <c r="G6851" s="29"/>
    </row>
    <row r="6852" spans="1:7" ht="15">
      <c r="A6852" s="28"/>
      <c r="G6852" s="29"/>
    </row>
    <row r="6853" spans="1:7" ht="15">
      <c r="A6853" s="28"/>
      <c r="G6853" s="29"/>
    </row>
    <row r="6854" spans="1:7" ht="15">
      <c r="A6854" s="28"/>
      <c r="G6854" s="29"/>
    </row>
    <row r="6855" spans="1:7" ht="15">
      <c r="A6855" s="28"/>
      <c r="G6855" s="29"/>
    </row>
    <row r="6856" spans="1:7" ht="15">
      <c r="A6856" s="28"/>
      <c r="G6856" s="29"/>
    </row>
    <row r="6857" spans="1:7" ht="15">
      <c r="A6857" s="28"/>
      <c r="G6857" s="29"/>
    </row>
    <row r="6858" spans="1:7" ht="15">
      <c r="A6858" s="28"/>
      <c r="G6858" s="29"/>
    </row>
    <row r="6859" spans="1:7" ht="15">
      <c r="A6859" s="28"/>
      <c r="G6859" s="29"/>
    </row>
    <row r="6860" spans="1:7" ht="15">
      <c r="A6860" s="28"/>
      <c r="G6860" s="29"/>
    </row>
    <row r="6861" spans="1:7" ht="15">
      <c r="A6861" s="28"/>
      <c r="G6861" s="29"/>
    </row>
    <row r="6862" spans="1:7" ht="15">
      <c r="A6862" s="28"/>
      <c r="G6862" s="29"/>
    </row>
    <row r="6863" spans="1:7" ht="15">
      <c r="A6863" s="28"/>
      <c r="G6863" s="29"/>
    </row>
    <row r="6864" spans="1:7" ht="15">
      <c r="A6864" s="28"/>
      <c r="G6864" s="29"/>
    </row>
    <row r="6865" spans="1:7" ht="15">
      <c r="A6865" s="28"/>
      <c r="G6865" s="29"/>
    </row>
    <row r="6866" spans="1:7" ht="15">
      <c r="A6866" s="28"/>
      <c r="G6866" s="29"/>
    </row>
    <row r="6867" spans="1:7" ht="15">
      <c r="A6867" s="28"/>
      <c r="G6867" s="29"/>
    </row>
    <row r="6868" spans="1:7" ht="15">
      <c r="A6868" s="28"/>
      <c r="G6868" s="29"/>
    </row>
    <row r="6869" spans="1:7" ht="15">
      <c r="A6869" s="28"/>
      <c r="G6869" s="29"/>
    </row>
    <row r="6870" spans="1:7" ht="15">
      <c r="A6870" s="28"/>
      <c r="G6870" s="29"/>
    </row>
    <row r="6871" spans="1:7" ht="15">
      <c r="A6871" s="28"/>
      <c r="G6871" s="29"/>
    </row>
    <row r="6872" spans="1:7" ht="15">
      <c r="A6872" s="28"/>
      <c r="G6872" s="29"/>
    </row>
    <row r="6873" spans="1:7" ht="15">
      <c r="A6873" s="28"/>
      <c r="G6873" s="29"/>
    </row>
    <row r="6874" spans="1:7" ht="15">
      <c r="A6874" s="28"/>
      <c r="G6874" s="29"/>
    </row>
    <row r="6875" spans="1:7" ht="15">
      <c r="A6875" s="28"/>
      <c r="G6875" s="29"/>
    </row>
    <row r="6876" spans="1:7" ht="15">
      <c r="A6876" s="28"/>
      <c r="G6876" s="29"/>
    </row>
    <row r="6877" spans="1:7" ht="15">
      <c r="A6877" s="28"/>
      <c r="G6877" s="29"/>
    </row>
    <row r="6878" spans="1:7" ht="15">
      <c r="A6878" s="28"/>
      <c r="G6878" s="29"/>
    </row>
    <row r="6879" spans="1:7" ht="15">
      <c r="A6879" s="28"/>
      <c r="G6879" s="29"/>
    </row>
    <row r="6880" spans="1:7" ht="15">
      <c r="A6880" s="28"/>
      <c r="G6880" s="29"/>
    </row>
    <row r="6881" spans="1:7" ht="15">
      <c r="A6881" s="28"/>
      <c r="G6881" s="29"/>
    </row>
    <row r="6882" spans="1:7" ht="15">
      <c r="A6882" s="28"/>
      <c r="G6882" s="29"/>
    </row>
    <row r="6883" spans="1:7" ht="15">
      <c r="A6883" s="28"/>
      <c r="G6883" s="29"/>
    </row>
    <row r="6884" spans="1:7" ht="15">
      <c r="A6884" s="28"/>
      <c r="G6884" s="29"/>
    </row>
    <row r="6885" spans="1:7" ht="15">
      <c r="A6885" s="28"/>
      <c r="G6885" s="29"/>
    </row>
    <row r="6886" spans="1:7" ht="15">
      <c r="A6886" s="28"/>
      <c r="G6886" s="29"/>
    </row>
    <row r="6887" spans="1:7" ht="15">
      <c r="A6887" s="28"/>
      <c r="G6887" s="29"/>
    </row>
    <row r="6888" spans="1:7" ht="15">
      <c r="A6888" s="28"/>
      <c r="G6888" s="29"/>
    </row>
    <row r="6889" spans="1:7" ht="15">
      <c r="A6889" s="28"/>
      <c r="G6889" s="29"/>
    </row>
    <row r="6890" spans="1:7" ht="15">
      <c r="A6890" s="28"/>
      <c r="G6890" s="29"/>
    </row>
    <row r="6891" spans="1:7" ht="15">
      <c r="A6891" s="28"/>
      <c r="G6891" s="29"/>
    </row>
    <row r="6892" spans="1:7" ht="15">
      <c r="A6892" s="28"/>
      <c r="G6892" s="29"/>
    </row>
    <row r="6893" spans="1:7" ht="15">
      <c r="A6893" s="28"/>
      <c r="G6893" s="29"/>
    </row>
    <row r="6894" spans="1:7" ht="15">
      <c r="A6894" s="28"/>
      <c r="G6894" s="29"/>
    </row>
    <row r="6895" spans="1:7" ht="15">
      <c r="A6895" s="28"/>
      <c r="G6895" s="29"/>
    </row>
    <row r="6896" spans="1:7" ht="15">
      <c r="A6896" s="28"/>
      <c r="G6896" s="29"/>
    </row>
    <row r="6897" spans="1:7" ht="15">
      <c r="A6897" s="28"/>
      <c r="G6897" s="29"/>
    </row>
    <row r="6898" spans="1:7" ht="15">
      <c r="A6898" s="28"/>
      <c r="G6898" s="29"/>
    </row>
    <row r="6899" spans="1:7" ht="15">
      <c r="A6899" s="28"/>
      <c r="G6899" s="29"/>
    </row>
    <row r="6900" spans="1:7" ht="15">
      <c r="A6900" s="28"/>
      <c r="G6900" s="29"/>
    </row>
    <row r="6901" spans="1:7" ht="15">
      <c r="A6901" s="28"/>
      <c r="G6901" s="29"/>
    </row>
    <row r="6902" spans="1:7" ht="15">
      <c r="A6902" s="28"/>
      <c r="G6902" s="29"/>
    </row>
    <row r="6903" spans="1:7" ht="15">
      <c r="A6903" s="28"/>
      <c r="G6903" s="29"/>
    </row>
    <row r="6904" spans="1:7" ht="15">
      <c r="A6904" s="28"/>
      <c r="G6904" s="29"/>
    </row>
    <row r="6905" spans="1:7" ht="15">
      <c r="A6905" s="28"/>
      <c r="G6905" s="29"/>
    </row>
    <row r="6906" spans="1:7" ht="15">
      <c r="A6906" s="28"/>
      <c r="G6906" s="29"/>
    </row>
    <row r="6907" spans="1:7" ht="15">
      <c r="A6907" s="28"/>
      <c r="G6907" s="29"/>
    </row>
    <row r="6908" spans="1:7" ht="15">
      <c r="A6908" s="28"/>
      <c r="G6908" s="29"/>
    </row>
    <row r="6909" spans="1:7" ht="15">
      <c r="A6909" s="28"/>
      <c r="G6909" s="29"/>
    </row>
    <row r="6910" spans="1:7" ht="15">
      <c r="A6910" s="28"/>
      <c r="G6910" s="29"/>
    </row>
    <row r="6911" spans="1:7" ht="15">
      <c r="A6911" s="28"/>
      <c r="G6911" s="29"/>
    </row>
    <row r="6912" spans="1:7" ht="15">
      <c r="A6912" s="28"/>
      <c r="G6912" s="29"/>
    </row>
    <row r="6913" spans="1:7" ht="15">
      <c r="A6913" s="28"/>
      <c r="G6913" s="29"/>
    </row>
    <row r="6914" spans="1:7" ht="15">
      <c r="A6914" s="28"/>
      <c r="G6914" s="29"/>
    </row>
    <row r="6915" spans="1:7" ht="15">
      <c r="A6915" s="28"/>
      <c r="G6915" s="29"/>
    </row>
    <row r="6916" spans="1:7" ht="15">
      <c r="A6916" s="28"/>
      <c r="G6916" s="29"/>
    </row>
    <row r="6917" spans="1:7" ht="15">
      <c r="A6917" s="28"/>
      <c r="G6917" s="29"/>
    </row>
    <row r="6918" spans="1:7" ht="15">
      <c r="A6918" s="28"/>
      <c r="G6918" s="29"/>
    </row>
    <row r="6919" spans="1:7" ht="15">
      <c r="A6919" s="28"/>
      <c r="G6919" s="29"/>
    </row>
    <row r="6920" spans="1:7" ht="15">
      <c r="A6920" s="28"/>
      <c r="G6920" s="29"/>
    </row>
    <row r="6921" spans="1:7" ht="15">
      <c r="A6921" s="28"/>
      <c r="G6921" s="29"/>
    </row>
    <row r="6922" spans="1:7" ht="15">
      <c r="A6922" s="28"/>
      <c r="G6922" s="29"/>
    </row>
    <row r="6923" spans="1:7" ht="15">
      <c r="A6923" s="28"/>
      <c r="G6923" s="29"/>
    </row>
    <row r="6924" spans="1:7" ht="15">
      <c r="A6924" s="28"/>
      <c r="G6924" s="29"/>
    </row>
    <row r="6925" spans="1:7" ht="15">
      <c r="A6925" s="28"/>
      <c r="G6925" s="29"/>
    </row>
    <row r="6926" spans="1:7" ht="15">
      <c r="A6926" s="28"/>
      <c r="G6926" s="29"/>
    </row>
    <row r="6927" spans="1:7" ht="15">
      <c r="A6927" s="28"/>
      <c r="G6927" s="29"/>
    </row>
    <row r="6928" spans="1:7" ht="15">
      <c r="A6928" s="28"/>
      <c r="G6928" s="29"/>
    </row>
    <row r="6929" spans="1:7" ht="15">
      <c r="A6929" s="28"/>
      <c r="G6929" s="29"/>
    </row>
    <row r="6930" spans="1:7" ht="15">
      <c r="A6930" s="28"/>
      <c r="G6930" s="29"/>
    </row>
    <row r="6931" spans="1:7" ht="15">
      <c r="A6931" s="28"/>
      <c r="G6931" s="29"/>
    </row>
    <row r="6932" spans="1:7" ht="15">
      <c r="A6932" s="28"/>
      <c r="G6932" s="29"/>
    </row>
    <row r="6933" spans="1:7" ht="15">
      <c r="A6933" s="28"/>
      <c r="G6933" s="29"/>
    </row>
    <row r="6934" spans="1:7" ht="15">
      <c r="A6934" s="28"/>
      <c r="G6934" s="29"/>
    </row>
    <row r="6935" spans="1:7" ht="15">
      <c r="A6935" s="28"/>
      <c r="G6935" s="29"/>
    </row>
    <row r="6936" spans="1:7" ht="15">
      <c r="A6936" s="28"/>
      <c r="G6936" s="29"/>
    </row>
    <row r="6937" spans="1:7" ht="15">
      <c r="A6937" s="28"/>
      <c r="G6937" s="29"/>
    </row>
    <row r="6938" spans="1:7" ht="15">
      <c r="A6938" s="28"/>
      <c r="G6938" s="29"/>
    </row>
    <row r="6939" spans="1:7" ht="15">
      <c r="A6939" s="28"/>
      <c r="G6939" s="29"/>
    </row>
    <row r="6940" spans="1:7" ht="15">
      <c r="A6940" s="28"/>
      <c r="G6940" s="29"/>
    </row>
    <row r="6941" spans="1:7" ht="15">
      <c r="A6941" s="28"/>
      <c r="G6941" s="29"/>
    </row>
    <row r="6942" spans="1:7" ht="15">
      <c r="A6942" s="28"/>
      <c r="G6942" s="29"/>
    </row>
    <row r="6943" spans="1:7" ht="15">
      <c r="A6943" s="28"/>
      <c r="G6943" s="29"/>
    </row>
    <row r="6944" spans="1:7" ht="15">
      <c r="A6944" s="28"/>
      <c r="G6944" s="29"/>
    </row>
    <row r="6945" spans="1:7" ht="15">
      <c r="A6945" s="28"/>
      <c r="G6945" s="29"/>
    </row>
    <row r="6946" spans="1:7" ht="15">
      <c r="A6946" s="28"/>
      <c r="G6946" s="29"/>
    </row>
    <row r="6947" spans="1:7" ht="15">
      <c r="A6947" s="28"/>
      <c r="G6947" s="29"/>
    </row>
    <row r="6948" spans="1:7" ht="15">
      <c r="A6948" s="28"/>
      <c r="G6948" s="29"/>
    </row>
    <row r="6949" spans="1:7" ht="15">
      <c r="A6949" s="28"/>
      <c r="G6949" s="29"/>
    </row>
    <row r="6950" spans="1:7" ht="15">
      <c r="A6950" s="28"/>
      <c r="G6950" s="29"/>
    </row>
    <row r="6951" spans="1:7" ht="15">
      <c r="A6951" s="28"/>
      <c r="G6951" s="29"/>
    </row>
    <row r="6952" spans="1:7" ht="15">
      <c r="A6952" s="28"/>
      <c r="G6952" s="29"/>
    </row>
    <row r="6953" spans="1:7" ht="15">
      <c r="A6953" s="28"/>
      <c r="G6953" s="29"/>
    </row>
    <row r="6954" spans="1:7" ht="15">
      <c r="A6954" s="28"/>
      <c r="G6954" s="29"/>
    </row>
    <row r="6955" spans="1:7" ht="15">
      <c r="A6955" s="28"/>
      <c r="G6955" s="29"/>
    </row>
    <row r="6956" spans="1:7" ht="15">
      <c r="A6956" s="28"/>
      <c r="G6956" s="29"/>
    </row>
    <row r="6957" spans="1:7" ht="15">
      <c r="A6957" s="28"/>
      <c r="G6957" s="29"/>
    </row>
    <row r="6958" spans="1:7" ht="15">
      <c r="A6958" s="28"/>
      <c r="G6958" s="29"/>
    </row>
    <row r="6959" spans="1:7" ht="15">
      <c r="A6959" s="28"/>
      <c r="G6959" s="29"/>
    </row>
    <row r="6960" spans="1:7" ht="15">
      <c r="A6960" s="28"/>
      <c r="G6960" s="29"/>
    </row>
    <row r="6961" spans="1:7" ht="15">
      <c r="A6961" s="28"/>
      <c r="G6961" s="29"/>
    </row>
    <row r="6962" spans="1:7" ht="15">
      <c r="A6962" s="28"/>
      <c r="G6962" s="29"/>
    </row>
    <row r="6963" spans="1:7" ht="15">
      <c r="A6963" s="28"/>
      <c r="G6963" s="29"/>
    </row>
    <row r="6964" spans="1:7" ht="15">
      <c r="A6964" s="28"/>
      <c r="G6964" s="29"/>
    </row>
    <row r="6965" spans="1:7" ht="15">
      <c r="A6965" s="28"/>
      <c r="G6965" s="29"/>
    </row>
    <row r="6966" spans="1:7" ht="15">
      <c r="A6966" s="28"/>
      <c r="G6966" s="29"/>
    </row>
    <row r="6967" spans="1:7" ht="15">
      <c r="A6967" s="28"/>
      <c r="G6967" s="29"/>
    </row>
    <row r="6968" spans="1:7" ht="15">
      <c r="A6968" s="28"/>
      <c r="G6968" s="29"/>
    </row>
    <row r="6969" spans="1:7" ht="15">
      <c r="A6969" s="28"/>
      <c r="G6969" s="29"/>
    </row>
    <row r="6970" spans="1:7" ht="15">
      <c r="A6970" s="28"/>
      <c r="G6970" s="29"/>
    </row>
    <row r="6971" spans="1:7" ht="15">
      <c r="A6971" s="28"/>
      <c r="G6971" s="29"/>
    </row>
    <row r="6972" spans="1:7" ht="15">
      <c r="A6972" s="28"/>
      <c r="G6972" s="29"/>
    </row>
    <row r="6973" spans="1:7" ht="15">
      <c r="A6973" s="28"/>
      <c r="G6973" s="29"/>
    </row>
    <row r="6974" spans="1:7" ht="15">
      <c r="A6974" s="28"/>
      <c r="G6974" s="29"/>
    </row>
    <row r="6975" spans="1:7" ht="15">
      <c r="A6975" s="28"/>
      <c r="G6975" s="29"/>
    </row>
    <row r="6976" spans="1:7" ht="15">
      <c r="A6976" s="28"/>
      <c r="G6976" s="29"/>
    </row>
    <row r="6977" spans="1:7" ht="15">
      <c r="A6977" s="28"/>
      <c r="G6977" s="29"/>
    </row>
    <row r="6978" spans="1:7" ht="15">
      <c r="A6978" s="28"/>
      <c r="G6978" s="29"/>
    </row>
    <row r="6979" spans="1:7" ht="15">
      <c r="A6979" s="28"/>
      <c r="G6979" s="29"/>
    </row>
    <row r="6980" spans="1:7" ht="15">
      <c r="A6980" s="28"/>
      <c r="G6980" s="29"/>
    </row>
    <row r="6981" spans="1:7" ht="15">
      <c r="A6981" s="28"/>
      <c r="G6981" s="29"/>
    </row>
    <row r="6982" spans="1:7" ht="15">
      <c r="A6982" s="28"/>
      <c r="G6982" s="29"/>
    </row>
    <row r="6983" spans="1:7" ht="15">
      <c r="A6983" s="28"/>
      <c r="G6983" s="29"/>
    </row>
    <row r="6984" spans="1:7" ht="15">
      <c r="A6984" s="28"/>
      <c r="G6984" s="29"/>
    </row>
    <row r="6985" spans="1:7" ht="15">
      <c r="A6985" s="28"/>
      <c r="G6985" s="29"/>
    </row>
    <row r="6986" spans="1:7" ht="15">
      <c r="A6986" s="28"/>
      <c r="G6986" s="29"/>
    </row>
    <row r="6987" spans="1:7" ht="15">
      <c r="A6987" s="28"/>
      <c r="G6987" s="29"/>
    </row>
    <row r="6988" spans="1:7" ht="15">
      <c r="A6988" s="28"/>
      <c r="G6988" s="29"/>
    </row>
    <row r="6989" spans="1:7" ht="15">
      <c r="A6989" s="28"/>
      <c r="G6989" s="29"/>
    </row>
    <row r="6990" spans="1:7" ht="15">
      <c r="A6990" s="28"/>
      <c r="G6990" s="29"/>
    </row>
    <row r="6991" spans="1:7" ht="15">
      <c r="A6991" s="28"/>
      <c r="G6991" s="29"/>
    </row>
    <row r="6992" spans="1:7" ht="15">
      <c r="A6992" s="28"/>
      <c r="G6992" s="29"/>
    </row>
    <row r="6993" spans="1:7" ht="15">
      <c r="A6993" s="28"/>
      <c r="G6993" s="29"/>
    </row>
    <row r="6994" spans="1:7" ht="15">
      <c r="A6994" s="28"/>
      <c r="G6994" s="29"/>
    </row>
    <row r="6995" spans="1:7" ht="15">
      <c r="A6995" s="28"/>
      <c r="G6995" s="29"/>
    </row>
    <row r="6996" spans="1:7" ht="15">
      <c r="A6996" s="28"/>
      <c r="G6996" s="29"/>
    </row>
    <row r="6997" spans="1:7" ht="15">
      <c r="A6997" s="28"/>
      <c r="G6997" s="29"/>
    </row>
    <row r="6998" spans="1:7" ht="15">
      <c r="A6998" s="28"/>
      <c r="G6998" s="29"/>
    </row>
    <row r="6999" spans="1:7" ht="15">
      <c r="A6999" s="28"/>
      <c r="G6999" s="29"/>
    </row>
    <row r="7000" spans="1:7" ht="15">
      <c r="A7000" s="28"/>
      <c r="G7000" s="29"/>
    </row>
    <row r="7001" spans="1:7" ht="15">
      <c r="A7001" s="28"/>
      <c r="G7001" s="29"/>
    </row>
    <row r="7002" spans="1:7" ht="15">
      <c r="A7002" s="28"/>
      <c r="G7002" s="29"/>
    </row>
    <row r="7003" spans="1:7" ht="15">
      <c r="A7003" s="28"/>
      <c r="G7003" s="29"/>
    </row>
    <row r="7004" spans="1:7" ht="15">
      <c r="A7004" s="28"/>
      <c r="G7004" s="29"/>
    </row>
    <row r="7005" spans="1:7" ht="15">
      <c r="A7005" s="28"/>
      <c r="G7005" s="29"/>
    </row>
    <row r="7006" spans="1:7" ht="15">
      <c r="A7006" s="28"/>
      <c r="G7006" s="29"/>
    </row>
    <row r="7007" spans="1:7" ht="15">
      <c r="A7007" s="28"/>
      <c r="G7007" s="29"/>
    </row>
    <row r="7008" spans="1:7" ht="15">
      <c r="A7008" s="28"/>
      <c r="G7008" s="29"/>
    </row>
    <row r="7009" spans="1:7" ht="15">
      <c r="A7009" s="28"/>
      <c r="G7009" s="29"/>
    </row>
    <row r="7010" spans="1:7" ht="15">
      <c r="A7010" s="28"/>
      <c r="G7010" s="29"/>
    </row>
    <row r="7011" spans="1:7" ht="15">
      <c r="A7011" s="28"/>
      <c r="G7011" s="29"/>
    </row>
    <row r="7012" spans="1:7" ht="15">
      <c r="A7012" s="28"/>
      <c r="G7012" s="29"/>
    </row>
    <row r="7013" spans="1:7" ht="15">
      <c r="A7013" s="28"/>
      <c r="G7013" s="29"/>
    </row>
    <row r="7014" spans="1:7" ht="15">
      <c r="A7014" s="28"/>
      <c r="G7014" s="29"/>
    </row>
    <row r="7015" spans="1:7" ht="15">
      <c r="A7015" s="28"/>
      <c r="G7015" s="29"/>
    </row>
    <row r="7016" spans="1:7" ht="15">
      <c r="A7016" s="28"/>
      <c r="G7016" s="29"/>
    </row>
    <row r="7017" spans="1:7" ht="15">
      <c r="A7017" s="28"/>
      <c r="G7017" s="29"/>
    </row>
    <row r="7018" spans="1:7" ht="15">
      <c r="A7018" s="28"/>
      <c r="G7018" s="29"/>
    </row>
    <row r="7019" spans="1:7" ht="15">
      <c r="A7019" s="28"/>
      <c r="G7019" s="29"/>
    </row>
    <row r="7020" spans="1:7" ht="15">
      <c r="A7020" s="28"/>
      <c r="G7020" s="29"/>
    </row>
    <row r="7021" spans="1:7" ht="15">
      <c r="A7021" s="28"/>
      <c r="G7021" s="29"/>
    </row>
    <row r="7022" spans="1:7" ht="15">
      <c r="A7022" s="28"/>
      <c r="G7022" s="29"/>
    </row>
    <row r="7023" spans="1:7" ht="15">
      <c r="A7023" s="28"/>
      <c r="G7023" s="29"/>
    </row>
    <row r="7024" spans="1:7" ht="15">
      <c r="A7024" s="28"/>
      <c r="G7024" s="29"/>
    </row>
    <row r="7025" spans="1:7" ht="15">
      <c r="A7025" s="28"/>
      <c r="G7025" s="29"/>
    </row>
    <row r="7026" spans="1:7" ht="15">
      <c r="A7026" s="28"/>
      <c r="G7026" s="29"/>
    </row>
    <row r="7027" spans="1:7" ht="15">
      <c r="A7027" s="28"/>
      <c r="G7027" s="29"/>
    </row>
    <row r="7028" spans="1:7" ht="15">
      <c r="A7028" s="28"/>
      <c r="G7028" s="29"/>
    </row>
    <row r="7029" spans="1:7" ht="15">
      <c r="A7029" s="28"/>
      <c r="G7029" s="29"/>
    </row>
    <row r="7030" spans="1:7" ht="15">
      <c r="A7030" s="28"/>
      <c r="G7030" s="29"/>
    </row>
    <row r="7031" spans="1:7" ht="15">
      <c r="A7031" s="28"/>
      <c r="G7031" s="29"/>
    </row>
    <row r="7032" spans="1:7" ht="15">
      <c r="A7032" s="28"/>
      <c r="G7032" s="29"/>
    </row>
    <row r="7033" spans="1:7" ht="15">
      <c r="A7033" s="28"/>
      <c r="G7033" s="29"/>
    </row>
    <row r="7034" spans="1:7" ht="15">
      <c r="A7034" s="28"/>
      <c r="G7034" s="29"/>
    </row>
    <row r="7035" spans="1:7" ht="15">
      <c r="A7035" s="28"/>
      <c r="G7035" s="29"/>
    </row>
    <row r="7036" spans="1:7" ht="15">
      <c r="A7036" s="28"/>
      <c r="G7036" s="29"/>
    </row>
    <row r="7037" spans="1:7" ht="15">
      <c r="A7037" s="28"/>
      <c r="G7037" s="29"/>
    </row>
    <row r="7038" spans="1:7" ht="15">
      <c r="A7038" s="28"/>
      <c r="G7038" s="29"/>
    </row>
    <row r="7039" spans="1:7" ht="15">
      <c r="A7039" s="28"/>
      <c r="G7039" s="29"/>
    </row>
    <row r="7040" spans="1:7" ht="15">
      <c r="A7040" s="28"/>
      <c r="G7040" s="29"/>
    </row>
    <row r="7041" spans="1:7" ht="15">
      <c r="A7041" s="28"/>
      <c r="G7041" s="29"/>
    </row>
    <row r="7042" spans="1:7" ht="15">
      <c r="A7042" s="28"/>
      <c r="G7042" s="29"/>
    </row>
    <row r="7043" spans="1:7" ht="15">
      <c r="A7043" s="28"/>
      <c r="G7043" s="29"/>
    </row>
    <row r="7044" spans="1:7" ht="15">
      <c r="A7044" s="28"/>
      <c r="G7044" s="29"/>
    </row>
    <row r="7045" spans="1:7" ht="15">
      <c r="A7045" s="28"/>
      <c r="G7045" s="29"/>
    </row>
    <row r="7046" spans="1:7" ht="15">
      <c r="A7046" s="28"/>
      <c r="G7046" s="29"/>
    </row>
    <row r="7047" spans="1:7" ht="15">
      <c r="A7047" s="28"/>
      <c r="G7047" s="29"/>
    </row>
    <row r="7048" spans="1:7" ht="15">
      <c r="A7048" s="28"/>
      <c r="G7048" s="29"/>
    </row>
    <row r="7049" spans="1:7" ht="15">
      <c r="A7049" s="28"/>
      <c r="G7049" s="29"/>
    </row>
    <row r="7050" spans="1:7" ht="15">
      <c r="A7050" s="28"/>
      <c r="G7050" s="29"/>
    </row>
    <row r="7051" spans="1:7" ht="15">
      <c r="A7051" s="28"/>
      <c r="G7051" s="29"/>
    </row>
    <row r="7052" spans="1:7" ht="15">
      <c r="A7052" s="28"/>
      <c r="G7052" s="29"/>
    </row>
    <row r="7053" spans="1:7" ht="15">
      <c r="A7053" s="28"/>
      <c r="G7053" s="29"/>
    </row>
    <row r="7054" spans="1:7" ht="15">
      <c r="A7054" s="28"/>
      <c r="G7054" s="29"/>
    </row>
    <row r="7055" spans="1:7" ht="15">
      <c r="A7055" s="28"/>
      <c r="G7055" s="29"/>
    </row>
    <row r="7056" spans="1:7" ht="15">
      <c r="A7056" s="28"/>
      <c r="G7056" s="29"/>
    </row>
    <row r="7057" spans="1:7" ht="15">
      <c r="A7057" s="28"/>
      <c r="G7057" s="29"/>
    </row>
    <row r="7058" spans="1:7" ht="15">
      <c r="A7058" s="28"/>
      <c r="G7058" s="29"/>
    </row>
    <row r="7059" spans="1:7" ht="15">
      <c r="A7059" s="28"/>
      <c r="G7059" s="29"/>
    </row>
    <row r="7060" spans="1:7" ht="15">
      <c r="A7060" s="28"/>
      <c r="G7060" s="29"/>
    </row>
    <row r="7061" spans="1:7" ht="15">
      <c r="A7061" s="28"/>
      <c r="G7061" s="29"/>
    </row>
    <row r="7062" spans="1:7" ht="15">
      <c r="A7062" s="28"/>
      <c r="G7062" s="29"/>
    </row>
    <row r="7063" spans="1:7" ht="15">
      <c r="A7063" s="28"/>
      <c r="G7063" s="29"/>
    </row>
    <row r="7064" spans="1:7" ht="15">
      <c r="A7064" s="28"/>
      <c r="G7064" s="29"/>
    </row>
    <row r="7065" spans="1:7" ht="15">
      <c r="A7065" s="28"/>
      <c r="G7065" s="29"/>
    </row>
    <row r="7066" spans="1:7" ht="15">
      <c r="A7066" s="28"/>
      <c r="G7066" s="29"/>
    </row>
    <row r="7067" spans="1:7" ht="15">
      <c r="A7067" s="28"/>
      <c r="G7067" s="29"/>
    </row>
    <row r="7068" spans="1:7" ht="15">
      <c r="A7068" s="28"/>
      <c r="G7068" s="29"/>
    </row>
    <row r="7069" spans="1:7" ht="15">
      <c r="A7069" s="28"/>
      <c r="G7069" s="29"/>
    </row>
    <row r="7070" spans="1:7" ht="15">
      <c r="A7070" s="28"/>
      <c r="G7070" s="29"/>
    </row>
    <row r="7071" spans="1:7" ht="15">
      <c r="A7071" s="28"/>
      <c r="G7071" s="29"/>
    </row>
    <row r="7072" spans="1:7" ht="15">
      <c r="A7072" s="28"/>
      <c r="G7072" s="29"/>
    </row>
    <row r="7073" spans="1:7" ht="15">
      <c r="A7073" s="28"/>
      <c r="G7073" s="29"/>
    </row>
    <row r="7074" spans="1:7" ht="15">
      <c r="A7074" s="28"/>
      <c r="G7074" s="29"/>
    </row>
    <row r="7075" spans="1:7" ht="15">
      <c r="A7075" s="28"/>
      <c r="G7075" s="29"/>
    </row>
    <row r="7076" spans="1:7" ht="15">
      <c r="A7076" s="28"/>
      <c r="G7076" s="29"/>
    </row>
    <row r="7077" spans="1:7" ht="15">
      <c r="A7077" s="28"/>
      <c r="G7077" s="29"/>
    </row>
    <row r="7078" spans="1:7" ht="15">
      <c r="A7078" s="28"/>
      <c r="G7078" s="29"/>
    </row>
    <row r="7079" spans="1:7" ht="15">
      <c r="A7079" s="28"/>
      <c r="G7079" s="29"/>
    </row>
    <row r="7080" spans="1:7" ht="15">
      <c r="A7080" s="28"/>
      <c r="G7080" s="29"/>
    </row>
    <row r="7081" spans="1:7" ht="15">
      <c r="A7081" s="28"/>
      <c r="G7081" s="29"/>
    </row>
    <row r="7082" spans="1:7" ht="15">
      <c r="A7082" s="28"/>
      <c r="G7082" s="29"/>
    </row>
    <row r="7083" spans="1:7" ht="15">
      <c r="A7083" s="28"/>
      <c r="G7083" s="29"/>
    </row>
    <row r="7084" spans="1:7" ht="15">
      <c r="A7084" s="28"/>
      <c r="G7084" s="29"/>
    </row>
    <row r="7085" spans="1:7" ht="15">
      <c r="A7085" s="28"/>
      <c r="G7085" s="29"/>
    </row>
    <row r="7086" spans="1:7" ht="15">
      <c r="A7086" s="28"/>
      <c r="G7086" s="29"/>
    </row>
    <row r="7087" spans="1:7" ht="15">
      <c r="A7087" s="28"/>
      <c r="G7087" s="29"/>
    </row>
    <row r="7088" spans="1:7" ht="15">
      <c r="A7088" s="28"/>
      <c r="G7088" s="29"/>
    </row>
    <row r="7089" spans="1:7" ht="15">
      <c r="A7089" s="28"/>
      <c r="G7089" s="29"/>
    </row>
    <row r="7090" spans="1:7" ht="15">
      <c r="A7090" s="28"/>
      <c r="G7090" s="29"/>
    </row>
    <row r="7091" spans="1:7" ht="15">
      <c r="A7091" s="28"/>
      <c r="G7091" s="29"/>
    </row>
    <row r="7092" spans="1:7" ht="15">
      <c r="A7092" s="28"/>
      <c r="G7092" s="29"/>
    </row>
    <row r="7093" spans="1:7" ht="15">
      <c r="A7093" s="28"/>
      <c r="G7093" s="29"/>
    </row>
    <row r="7094" spans="1:7" ht="15">
      <c r="A7094" s="28"/>
      <c r="G7094" s="29"/>
    </row>
    <row r="7095" spans="1:7" ht="15">
      <c r="A7095" s="28"/>
      <c r="G7095" s="29"/>
    </row>
    <row r="7096" spans="1:7" ht="15">
      <c r="A7096" s="28"/>
      <c r="G7096" s="29"/>
    </row>
    <row r="7097" spans="1:7" ht="15">
      <c r="A7097" s="28"/>
      <c r="G7097" s="29"/>
    </row>
    <row r="7098" spans="1:7" ht="15">
      <c r="A7098" s="28"/>
      <c r="G7098" s="29"/>
    </row>
    <row r="7099" spans="1:7" ht="15">
      <c r="A7099" s="28"/>
      <c r="G7099" s="29"/>
    </row>
    <row r="7100" spans="1:7" ht="15">
      <c r="A7100" s="28"/>
      <c r="G7100" s="29"/>
    </row>
    <row r="7101" spans="1:7" ht="15">
      <c r="A7101" s="28"/>
      <c r="G7101" s="29"/>
    </row>
    <row r="7102" spans="1:7" ht="15">
      <c r="A7102" s="28"/>
      <c r="G7102" s="29"/>
    </row>
    <row r="7103" spans="1:7" ht="15">
      <c r="A7103" s="28"/>
      <c r="G7103" s="29"/>
    </row>
    <row r="7104" spans="1:7" ht="15">
      <c r="A7104" s="28"/>
      <c r="G7104" s="29"/>
    </row>
    <row r="7105" spans="1:7" ht="15">
      <c r="A7105" s="28"/>
      <c r="G7105" s="29"/>
    </row>
    <row r="7106" spans="1:7" ht="15">
      <c r="A7106" s="28"/>
      <c r="G7106" s="29"/>
    </row>
    <row r="7107" spans="1:7" ht="15">
      <c r="A7107" s="28"/>
      <c r="G7107" s="29"/>
    </row>
    <row r="7108" spans="1:7" ht="15">
      <c r="A7108" s="28"/>
      <c r="G7108" s="29"/>
    </row>
    <row r="7109" spans="1:7" ht="15">
      <c r="A7109" s="28"/>
      <c r="G7109" s="29"/>
    </row>
    <row r="7110" spans="1:7" ht="15">
      <c r="A7110" s="28"/>
      <c r="G7110" s="29"/>
    </row>
    <row r="7111" spans="1:7" ht="15">
      <c r="A7111" s="28"/>
      <c r="G7111" s="29"/>
    </row>
    <row r="7112" spans="1:7" ht="15">
      <c r="A7112" s="28"/>
      <c r="G7112" s="29"/>
    </row>
    <row r="7113" spans="1:7" ht="15">
      <c r="A7113" s="28"/>
      <c r="G7113" s="29"/>
    </row>
    <row r="7114" spans="1:7" ht="15">
      <c r="A7114" s="28"/>
      <c r="G7114" s="29"/>
    </row>
    <row r="7115" spans="1:7" ht="15">
      <c r="A7115" s="28"/>
      <c r="G7115" s="29"/>
    </row>
    <row r="7116" spans="1:7" ht="15">
      <c r="A7116" s="28"/>
      <c r="G7116" s="29"/>
    </row>
    <row r="7117" spans="1:7" ht="15">
      <c r="A7117" s="28"/>
      <c r="G7117" s="29"/>
    </row>
    <row r="7118" spans="1:7" ht="15">
      <c r="A7118" s="28"/>
      <c r="G7118" s="29"/>
    </row>
    <row r="7119" spans="1:7" ht="15">
      <c r="A7119" s="28"/>
      <c r="G7119" s="29"/>
    </row>
    <row r="7120" spans="1:7" ht="15">
      <c r="A7120" s="28"/>
      <c r="G7120" s="29"/>
    </row>
    <row r="7121" spans="1:7" ht="15">
      <c r="A7121" s="28"/>
      <c r="G7121" s="29"/>
    </row>
    <row r="7122" spans="1:7" ht="15">
      <c r="A7122" s="28"/>
      <c r="G7122" s="29"/>
    </row>
    <row r="7123" spans="1:7" ht="15">
      <c r="A7123" s="28"/>
      <c r="G7123" s="29"/>
    </row>
    <row r="7124" spans="1:7" ht="15">
      <c r="A7124" s="28"/>
      <c r="G7124" s="29"/>
    </row>
    <row r="7125" spans="1:7" ht="15">
      <c r="A7125" s="28"/>
      <c r="G7125" s="29"/>
    </row>
    <row r="7126" spans="1:7" ht="15">
      <c r="A7126" s="28"/>
      <c r="G7126" s="29"/>
    </row>
    <row r="7127" spans="1:7" ht="15">
      <c r="A7127" s="28"/>
      <c r="G7127" s="29"/>
    </row>
    <row r="7128" spans="1:7" ht="15">
      <c r="A7128" s="28"/>
      <c r="G7128" s="29"/>
    </row>
    <row r="7129" spans="1:7" ht="15">
      <c r="A7129" s="28"/>
      <c r="G7129" s="29"/>
    </row>
    <row r="7130" spans="1:7" ht="15">
      <c r="A7130" s="28"/>
      <c r="G7130" s="29"/>
    </row>
    <row r="7131" spans="1:7" ht="15">
      <c r="A7131" s="28"/>
      <c r="G7131" s="29"/>
    </row>
    <row r="7132" spans="1:7" ht="15">
      <c r="A7132" s="28"/>
      <c r="G7132" s="29"/>
    </row>
    <row r="7133" spans="1:7" ht="15">
      <c r="A7133" s="28"/>
      <c r="G7133" s="29"/>
    </row>
    <row r="7134" spans="1:7" ht="15">
      <c r="A7134" s="28"/>
      <c r="G7134" s="29"/>
    </row>
    <row r="7135" spans="1:7" ht="15">
      <c r="A7135" s="28"/>
      <c r="G7135" s="29"/>
    </row>
    <row r="7136" spans="1:7" ht="15">
      <c r="A7136" s="28"/>
      <c r="G7136" s="29"/>
    </row>
    <row r="7137" spans="1:7" ht="15">
      <c r="A7137" s="28"/>
      <c r="G7137" s="29"/>
    </row>
    <row r="7138" spans="1:7" ht="15">
      <c r="A7138" s="28"/>
      <c r="G7138" s="29"/>
    </row>
    <row r="7139" spans="1:7" ht="15">
      <c r="A7139" s="28"/>
      <c r="G7139" s="29"/>
    </row>
    <row r="7140" spans="1:7" ht="15">
      <c r="A7140" s="28"/>
      <c r="G7140" s="29"/>
    </row>
    <row r="7141" spans="1:7" ht="15">
      <c r="A7141" s="28"/>
      <c r="G7141" s="29"/>
    </row>
    <row r="7142" spans="1:7" ht="15">
      <c r="A7142" s="28"/>
      <c r="G7142" s="29"/>
    </row>
    <row r="7143" spans="1:7" ht="15">
      <c r="A7143" s="28"/>
      <c r="G7143" s="29"/>
    </row>
    <row r="7144" spans="1:7" ht="15">
      <c r="A7144" s="28"/>
      <c r="G7144" s="29"/>
    </row>
    <row r="7145" spans="1:7" ht="15">
      <c r="A7145" s="28"/>
      <c r="G7145" s="29"/>
    </row>
    <row r="7146" spans="1:7" ht="15">
      <c r="A7146" s="28"/>
      <c r="G7146" s="29"/>
    </row>
    <row r="7147" spans="1:7" ht="15">
      <c r="A7147" s="28"/>
      <c r="G7147" s="29"/>
    </row>
    <row r="7148" spans="1:7" ht="15">
      <c r="A7148" s="28"/>
      <c r="G7148" s="29"/>
    </row>
    <row r="7149" spans="1:7" ht="15">
      <c r="A7149" s="28"/>
      <c r="G7149" s="29"/>
    </row>
    <row r="7150" spans="1:7" ht="15">
      <c r="A7150" s="28"/>
      <c r="G7150" s="29"/>
    </row>
    <row r="7151" spans="1:7" ht="15">
      <c r="A7151" s="28"/>
      <c r="G7151" s="29"/>
    </row>
    <row r="7152" spans="1:7" ht="15">
      <c r="A7152" s="28"/>
      <c r="G7152" s="29"/>
    </row>
    <row r="7153" spans="1:7" ht="15">
      <c r="A7153" s="28"/>
      <c r="G7153" s="29"/>
    </row>
    <row r="7154" spans="1:7" ht="15">
      <c r="A7154" s="28"/>
      <c r="G7154" s="29"/>
    </row>
    <row r="7155" spans="1:7" ht="15">
      <c r="A7155" s="28"/>
      <c r="G7155" s="29"/>
    </row>
    <row r="7156" spans="1:7" ht="15">
      <c r="A7156" s="28"/>
      <c r="G7156" s="29"/>
    </row>
    <row r="7157" spans="1:7" ht="15">
      <c r="A7157" s="28"/>
      <c r="G7157" s="29"/>
    </row>
    <row r="7158" spans="1:7" ht="15">
      <c r="A7158" s="28"/>
      <c r="G7158" s="29"/>
    </row>
    <row r="7159" spans="1:7" ht="15">
      <c r="A7159" s="28"/>
      <c r="G7159" s="29"/>
    </row>
    <row r="7160" spans="1:7" ht="15">
      <c r="A7160" s="28"/>
      <c r="G7160" s="29"/>
    </row>
    <row r="7161" spans="1:7" ht="15">
      <c r="A7161" s="28"/>
      <c r="G7161" s="29"/>
    </row>
    <row r="7162" spans="1:7" ht="15">
      <c r="A7162" s="28"/>
      <c r="G7162" s="29"/>
    </row>
    <row r="7163" spans="1:7" ht="15">
      <c r="A7163" s="28"/>
      <c r="G7163" s="29"/>
    </row>
    <row r="7164" spans="1:7" ht="15">
      <c r="A7164" s="28"/>
      <c r="G7164" s="29"/>
    </row>
    <row r="7165" spans="1:7" ht="15">
      <c r="A7165" s="28"/>
      <c r="G7165" s="29"/>
    </row>
    <row r="7166" spans="1:7" ht="15">
      <c r="A7166" s="28"/>
      <c r="G7166" s="29"/>
    </row>
    <row r="7167" spans="1:7" ht="15">
      <c r="A7167" s="28"/>
      <c r="G7167" s="29"/>
    </row>
    <row r="7168" spans="1:7" ht="15">
      <c r="A7168" s="28"/>
      <c r="G7168" s="29"/>
    </row>
    <row r="7169" spans="1:7" ht="15">
      <c r="A7169" s="28"/>
      <c r="G7169" s="29"/>
    </row>
    <row r="7170" spans="1:7" ht="15">
      <c r="A7170" s="28"/>
      <c r="G7170" s="29"/>
    </row>
    <row r="7171" spans="1:7" ht="15">
      <c r="A7171" s="28"/>
      <c r="G7171" s="29"/>
    </row>
    <row r="7172" spans="1:7" ht="15">
      <c r="A7172" s="28"/>
      <c r="G7172" s="29"/>
    </row>
    <row r="7173" spans="1:7" ht="15">
      <c r="A7173" s="28"/>
      <c r="G7173" s="29"/>
    </row>
    <row r="7174" spans="1:7" ht="15">
      <c r="A7174" s="28"/>
      <c r="G7174" s="29"/>
    </row>
    <row r="7175" spans="1:7" ht="15">
      <c r="A7175" s="28"/>
      <c r="G7175" s="29"/>
    </row>
    <row r="7176" spans="1:7" ht="15">
      <c r="A7176" s="28"/>
      <c r="G7176" s="29"/>
    </row>
    <row r="7177" spans="1:7" ht="15">
      <c r="A7177" s="28"/>
      <c r="G7177" s="29"/>
    </row>
    <row r="7178" spans="1:7" ht="15">
      <c r="A7178" s="28"/>
      <c r="G7178" s="29"/>
    </row>
    <row r="7179" spans="1:7" ht="15">
      <c r="A7179" s="28"/>
      <c r="G7179" s="29"/>
    </row>
    <row r="7180" spans="1:7" ht="15">
      <c r="A7180" s="28"/>
      <c r="G7180" s="29"/>
    </row>
    <row r="7181" spans="1:7" ht="15">
      <c r="A7181" s="28"/>
      <c r="G7181" s="29"/>
    </row>
    <row r="7182" spans="1:7" ht="15">
      <c r="A7182" s="28"/>
      <c r="G7182" s="29"/>
    </row>
    <row r="7183" spans="1:7" ht="15">
      <c r="A7183" s="28"/>
      <c r="G7183" s="29"/>
    </row>
    <row r="7184" spans="1:7" ht="15">
      <c r="A7184" s="28"/>
      <c r="G7184" s="29"/>
    </row>
    <row r="7185" spans="1:7" ht="15">
      <c r="A7185" s="28"/>
      <c r="G7185" s="29"/>
    </row>
    <row r="7186" spans="1:7" ht="15">
      <c r="A7186" s="28"/>
      <c r="G7186" s="29"/>
    </row>
    <row r="7187" spans="1:7" ht="15">
      <c r="A7187" s="28"/>
      <c r="G7187" s="29"/>
    </row>
    <row r="7188" spans="1:7" ht="15">
      <c r="A7188" s="28"/>
      <c r="G7188" s="29"/>
    </row>
    <row r="7189" spans="1:7" ht="15">
      <c r="A7189" s="28"/>
      <c r="G7189" s="29"/>
    </row>
    <row r="7190" spans="1:7" ht="15">
      <c r="A7190" s="28"/>
      <c r="G7190" s="29"/>
    </row>
    <row r="7191" spans="1:7" ht="15">
      <c r="A7191" s="28"/>
      <c r="G7191" s="29"/>
    </row>
    <row r="7192" spans="1:7" ht="15">
      <c r="A7192" s="28"/>
      <c r="G7192" s="29"/>
    </row>
    <row r="7193" spans="1:7" ht="15">
      <c r="A7193" s="28"/>
      <c r="G7193" s="29"/>
    </row>
    <row r="7194" spans="1:7" ht="15">
      <c r="A7194" s="28"/>
      <c r="G7194" s="29"/>
    </row>
    <row r="7195" spans="1:7" ht="15">
      <c r="A7195" s="28"/>
      <c r="G7195" s="29"/>
    </row>
    <row r="7196" spans="1:7" ht="15">
      <c r="A7196" s="28"/>
      <c r="G7196" s="29"/>
    </row>
    <row r="7197" spans="1:7" ht="15">
      <c r="A7197" s="28"/>
      <c r="G7197" s="29"/>
    </row>
    <row r="7198" spans="1:7" ht="15">
      <c r="A7198" s="28"/>
      <c r="G7198" s="29"/>
    </row>
    <row r="7199" spans="1:7" ht="15">
      <c r="A7199" s="28"/>
      <c r="G7199" s="29"/>
    </row>
    <row r="7200" spans="1:7" ht="15">
      <c r="A7200" s="28"/>
      <c r="G7200" s="29"/>
    </row>
    <row r="7201" spans="1:7" ht="15">
      <c r="A7201" s="28"/>
      <c r="G7201" s="29"/>
    </row>
    <row r="7202" spans="1:7" ht="15">
      <c r="A7202" s="28"/>
      <c r="G7202" s="29"/>
    </row>
    <row r="7203" spans="1:7" ht="15">
      <c r="A7203" s="28"/>
      <c r="G7203" s="29"/>
    </row>
    <row r="7204" spans="1:7" ht="15">
      <c r="A7204" s="28"/>
      <c r="G7204" s="29"/>
    </row>
    <row r="7205" spans="1:7" ht="15">
      <c r="A7205" s="28"/>
      <c r="G7205" s="29"/>
    </row>
    <row r="7206" spans="1:7" ht="15">
      <c r="A7206" s="28"/>
      <c r="G7206" s="29"/>
    </row>
    <row r="7207" spans="1:7" ht="15">
      <c r="A7207" s="28"/>
      <c r="G7207" s="29"/>
    </row>
    <row r="7208" spans="1:7" ht="15">
      <c r="A7208" s="28"/>
      <c r="G7208" s="29"/>
    </row>
    <row r="7209" spans="1:7" ht="15">
      <c r="A7209" s="28"/>
      <c r="G7209" s="29"/>
    </row>
    <row r="7210" spans="1:7" ht="15">
      <c r="A7210" s="28"/>
      <c r="G7210" s="29"/>
    </row>
    <row r="7211" spans="1:7" ht="15">
      <c r="A7211" s="28"/>
      <c r="G7211" s="29"/>
    </row>
    <row r="7212" spans="1:7" ht="15">
      <c r="A7212" s="28"/>
      <c r="G7212" s="29"/>
    </row>
    <row r="7213" spans="1:7" ht="15">
      <c r="A7213" s="28"/>
      <c r="G7213" s="29"/>
    </row>
    <row r="7214" spans="1:7" ht="15">
      <c r="A7214" s="28"/>
      <c r="G7214" s="29"/>
    </row>
    <row r="7215" spans="1:7" ht="15">
      <c r="A7215" s="28"/>
      <c r="G7215" s="29"/>
    </row>
    <row r="7216" spans="1:7" ht="15">
      <c r="A7216" s="28"/>
      <c r="G7216" s="29"/>
    </row>
    <row r="7217" spans="1:7" ht="15">
      <c r="A7217" s="28"/>
      <c r="G7217" s="29"/>
    </row>
    <row r="7218" spans="1:7" ht="15">
      <c r="A7218" s="28"/>
      <c r="G7218" s="29"/>
    </row>
    <row r="7219" spans="1:7" ht="15">
      <c r="A7219" s="28"/>
      <c r="G7219" s="29"/>
    </row>
    <row r="7220" spans="1:7" ht="15">
      <c r="A7220" s="28"/>
      <c r="G7220" s="29"/>
    </row>
    <row r="7221" spans="1:7" ht="15">
      <c r="A7221" s="28"/>
      <c r="G7221" s="29"/>
    </row>
    <row r="7222" spans="1:7" ht="15">
      <c r="A7222" s="28"/>
      <c r="G7222" s="29"/>
    </row>
    <row r="7223" spans="1:7" ht="15">
      <c r="A7223" s="28"/>
      <c r="G7223" s="29"/>
    </row>
    <row r="7224" spans="1:7" ht="15">
      <c r="A7224" s="28"/>
      <c r="G7224" s="29"/>
    </row>
    <row r="7225" spans="1:7" ht="15">
      <c r="A7225" s="28"/>
      <c r="G7225" s="29"/>
    </row>
    <row r="7226" spans="1:7" ht="15">
      <c r="A7226" s="28"/>
      <c r="G7226" s="29"/>
    </row>
    <row r="7227" spans="1:7" ht="15">
      <c r="A7227" s="28"/>
      <c r="G7227" s="29"/>
    </row>
    <row r="7228" spans="1:7" ht="15">
      <c r="A7228" s="28"/>
      <c r="G7228" s="29"/>
    </row>
    <row r="7229" spans="1:7" ht="15">
      <c r="A7229" s="28"/>
      <c r="G7229" s="29"/>
    </row>
    <row r="7230" spans="1:7" ht="15">
      <c r="A7230" s="28"/>
      <c r="G7230" s="29"/>
    </row>
    <row r="7231" spans="1:7" ht="15">
      <c r="A7231" s="28"/>
      <c r="G7231" s="29"/>
    </row>
    <row r="7232" spans="1:7" ht="15">
      <c r="A7232" s="28"/>
      <c r="G7232" s="29"/>
    </row>
    <row r="7233" spans="1:7" ht="15">
      <c r="A7233" s="28"/>
      <c r="G7233" s="29"/>
    </row>
    <row r="7234" spans="1:7" ht="15">
      <c r="A7234" s="28"/>
      <c r="G7234" s="29"/>
    </row>
    <row r="7235" spans="1:7" ht="15">
      <c r="A7235" s="28"/>
      <c r="G7235" s="29"/>
    </row>
    <row r="7236" spans="1:7" ht="15">
      <c r="A7236" s="28"/>
      <c r="G7236" s="29"/>
    </row>
    <row r="7237" spans="1:7" ht="15">
      <c r="A7237" s="28"/>
      <c r="G7237" s="29"/>
    </row>
    <row r="7238" spans="1:7" ht="15">
      <c r="A7238" s="28"/>
      <c r="G7238" s="29"/>
    </row>
    <row r="7239" spans="1:7" ht="15">
      <c r="A7239" s="28"/>
      <c r="G7239" s="29"/>
    </row>
    <row r="7240" spans="1:7" ht="15">
      <c r="A7240" s="28"/>
      <c r="G7240" s="29"/>
    </row>
    <row r="7241" spans="1:7" ht="15">
      <c r="A7241" s="28"/>
      <c r="G7241" s="29"/>
    </row>
    <row r="7242" spans="1:7" ht="15">
      <c r="A7242" s="28"/>
      <c r="G7242" s="29"/>
    </row>
    <row r="7243" spans="1:7" ht="15">
      <c r="A7243" s="28"/>
      <c r="G7243" s="29"/>
    </row>
    <row r="7244" spans="1:7" ht="15">
      <c r="A7244" s="28"/>
      <c r="G7244" s="29"/>
    </row>
    <row r="7245" spans="1:7" ht="15">
      <c r="A7245" s="28"/>
      <c r="G7245" s="29"/>
    </row>
    <row r="7246" spans="1:7" ht="15">
      <c r="A7246" s="28"/>
      <c r="G7246" s="29"/>
    </row>
    <row r="7247" spans="1:7" ht="15">
      <c r="A7247" s="28"/>
      <c r="G7247" s="29"/>
    </row>
    <row r="7248" spans="1:7" ht="15">
      <c r="A7248" s="28"/>
      <c r="G7248" s="29"/>
    </row>
    <row r="7249" spans="1:7" ht="15">
      <c r="A7249" s="28"/>
      <c r="G7249" s="29"/>
    </row>
    <row r="7250" spans="1:7" ht="15">
      <c r="A7250" s="28"/>
      <c r="G7250" s="29"/>
    </row>
    <row r="7251" spans="1:7" ht="15">
      <c r="A7251" s="28"/>
      <c r="G7251" s="29"/>
    </row>
    <row r="7252" spans="1:7" ht="15">
      <c r="A7252" s="28"/>
      <c r="G7252" s="29"/>
    </row>
    <row r="7253" spans="1:7" ht="15">
      <c r="A7253" s="28"/>
      <c r="G7253" s="29"/>
    </row>
    <row r="7254" spans="1:7" ht="15">
      <c r="A7254" s="28"/>
      <c r="G7254" s="29"/>
    </row>
    <row r="7255" spans="1:7" ht="15">
      <c r="A7255" s="28"/>
      <c r="G7255" s="29"/>
    </row>
    <row r="7256" spans="1:7" ht="15">
      <c r="A7256" s="28"/>
      <c r="G7256" s="29"/>
    </row>
    <row r="7257" spans="1:7" ht="15">
      <c r="A7257" s="28"/>
      <c r="G7257" s="29"/>
    </row>
    <row r="7258" spans="1:7" ht="15">
      <c r="A7258" s="28"/>
      <c r="G7258" s="29"/>
    </row>
    <row r="7259" spans="1:7" ht="15">
      <c r="A7259" s="28"/>
      <c r="G7259" s="29"/>
    </row>
    <row r="7260" spans="1:7" ht="15">
      <c r="A7260" s="28"/>
      <c r="G7260" s="29"/>
    </row>
    <row r="7261" spans="1:7" ht="15">
      <c r="A7261" s="28"/>
      <c r="G7261" s="29"/>
    </row>
    <row r="7262" spans="1:7" ht="15">
      <c r="A7262" s="28"/>
      <c r="G7262" s="29"/>
    </row>
    <row r="7263" spans="1:7" ht="15">
      <c r="A7263" s="28"/>
      <c r="G7263" s="29"/>
    </row>
    <row r="7264" spans="1:7" ht="15">
      <c r="A7264" s="28"/>
      <c r="G7264" s="29"/>
    </row>
    <row r="7265" spans="1:7" ht="15">
      <c r="A7265" s="28"/>
      <c r="G7265" s="29"/>
    </row>
    <row r="7266" spans="1:7" ht="15">
      <c r="A7266" s="28"/>
      <c r="G7266" s="29"/>
    </row>
    <row r="7267" spans="1:7" ht="15">
      <c r="A7267" s="28"/>
      <c r="G7267" s="29"/>
    </row>
    <row r="7268" spans="1:7" ht="15">
      <c r="A7268" s="28"/>
      <c r="G7268" s="29"/>
    </row>
    <row r="7269" spans="1:7" ht="15">
      <c r="A7269" s="28"/>
      <c r="G7269" s="29"/>
    </row>
    <row r="7270" spans="1:7" ht="15">
      <c r="A7270" s="28"/>
      <c r="G7270" s="29"/>
    </row>
    <row r="7271" spans="1:7" ht="15">
      <c r="A7271" s="28"/>
      <c r="G7271" s="29"/>
    </row>
    <row r="7272" spans="1:7" ht="15">
      <c r="A7272" s="28"/>
      <c r="G7272" s="29"/>
    </row>
    <row r="7273" spans="1:7" ht="15">
      <c r="A7273" s="28"/>
      <c r="G7273" s="29"/>
    </row>
    <row r="7274" spans="1:7" ht="15">
      <c r="A7274" s="28"/>
      <c r="G7274" s="29"/>
    </row>
    <row r="7275" spans="1:7" ht="15">
      <c r="A7275" s="28"/>
      <c r="G7275" s="29"/>
    </row>
    <row r="7276" spans="1:7" ht="15">
      <c r="A7276" s="28"/>
      <c r="G7276" s="29"/>
    </row>
    <row r="7277" spans="1:7" ht="15">
      <c r="A7277" s="28"/>
      <c r="G7277" s="29"/>
    </row>
    <row r="7278" spans="1:7" ht="15">
      <c r="A7278" s="28"/>
      <c r="G7278" s="29"/>
    </row>
    <row r="7279" spans="1:7" ht="15">
      <c r="A7279" s="28"/>
      <c r="G7279" s="29"/>
    </row>
    <row r="7280" spans="1:7" ht="15">
      <c r="A7280" s="28"/>
      <c r="G7280" s="29"/>
    </row>
    <row r="7281" spans="1:7" ht="15">
      <c r="A7281" s="28"/>
      <c r="G7281" s="29"/>
    </row>
    <row r="7282" spans="1:7" ht="15">
      <c r="A7282" s="28"/>
      <c r="G7282" s="29"/>
    </row>
    <row r="7283" spans="1:7" ht="15">
      <c r="A7283" s="28"/>
      <c r="G7283" s="29"/>
    </row>
    <row r="7284" spans="1:7" ht="15">
      <c r="A7284" s="28"/>
      <c r="G7284" s="29"/>
    </row>
    <row r="7285" spans="1:7" ht="15">
      <c r="A7285" s="28"/>
      <c r="G7285" s="29"/>
    </row>
    <row r="7286" spans="1:7" ht="15">
      <c r="A7286" s="28"/>
      <c r="G7286" s="29"/>
    </row>
    <row r="7287" spans="1:7" ht="15">
      <c r="A7287" s="28"/>
      <c r="G7287" s="29"/>
    </row>
    <row r="7288" spans="1:7" ht="15">
      <c r="A7288" s="28"/>
      <c r="G7288" s="29"/>
    </row>
    <row r="7289" spans="1:7" ht="15">
      <c r="A7289" s="28"/>
      <c r="G7289" s="29"/>
    </row>
    <row r="7290" spans="1:7" ht="15">
      <c r="A7290" s="28"/>
      <c r="G7290" s="29"/>
    </row>
    <row r="7291" spans="1:7" ht="15">
      <c r="A7291" s="28"/>
      <c r="G7291" s="29"/>
    </row>
    <row r="7292" spans="1:7" ht="15">
      <c r="A7292" s="28"/>
      <c r="G7292" s="29"/>
    </row>
    <row r="7293" spans="1:7" ht="15">
      <c r="A7293" s="28"/>
      <c r="G7293" s="29"/>
    </row>
    <row r="7294" spans="1:7" ht="15">
      <c r="A7294" s="28"/>
      <c r="G7294" s="29"/>
    </row>
    <row r="7295" spans="1:7" ht="15">
      <c r="A7295" s="28"/>
      <c r="G7295" s="29"/>
    </row>
    <row r="7296" spans="1:7" ht="15">
      <c r="A7296" s="28"/>
      <c r="G7296" s="29"/>
    </row>
    <row r="7297" spans="1:7" ht="15">
      <c r="A7297" s="28"/>
      <c r="G7297" s="29"/>
    </row>
    <row r="7298" spans="1:7" ht="15">
      <c r="A7298" s="28"/>
      <c r="G7298" s="29"/>
    </row>
    <row r="7299" spans="1:7" ht="15">
      <c r="A7299" s="28"/>
      <c r="G7299" s="29"/>
    </row>
    <row r="7300" spans="1:7" ht="15">
      <c r="A7300" s="28"/>
      <c r="G7300" s="29"/>
    </row>
    <row r="7301" spans="1:7" ht="15">
      <c r="A7301" s="28"/>
      <c r="G7301" s="29"/>
    </row>
    <row r="7302" spans="1:7" ht="15">
      <c r="A7302" s="28"/>
      <c r="G7302" s="29"/>
    </row>
    <row r="7303" spans="1:7" ht="15">
      <c r="A7303" s="28"/>
      <c r="G7303" s="29"/>
    </row>
    <row r="7304" spans="1:7" ht="15">
      <c r="A7304" s="28"/>
      <c r="G7304" s="29"/>
    </row>
    <row r="7305" spans="1:7" ht="15">
      <c r="A7305" s="28"/>
      <c r="G7305" s="29"/>
    </row>
    <row r="7306" spans="1:7" ht="15">
      <c r="A7306" s="28"/>
      <c r="G7306" s="29"/>
    </row>
    <row r="7307" spans="1:7" ht="15">
      <c r="A7307" s="28"/>
      <c r="G7307" s="29"/>
    </row>
    <row r="7308" spans="1:7" ht="15">
      <c r="A7308" s="28"/>
      <c r="G7308" s="29"/>
    </row>
    <row r="7309" spans="1:7" ht="15">
      <c r="A7309" s="28"/>
      <c r="G7309" s="29"/>
    </row>
    <row r="7310" spans="1:7" ht="15">
      <c r="A7310" s="28"/>
      <c r="G7310" s="29"/>
    </row>
    <row r="7311" spans="1:7" ht="15">
      <c r="A7311" s="28"/>
      <c r="G7311" s="29"/>
    </row>
    <row r="7312" spans="1:7" ht="15">
      <c r="A7312" s="28"/>
      <c r="G7312" s="29"/>
    </row>
    <row r="7313" spans="1:7" ht="15">
      <c r="A7313" s="28"/>
      <c r="G7313" s="29"/>
    </row>
    <row r="7314" spans="1:7" ht="15">
      <c r="A7314" s="28"/>
      <c r="G7314" s="29"/>
    </row>
    <row r="7315" spans="1:7" ht="15">
      <c r="A7315" s="28"/>
      <c r="G7315" s="29"/>
    </row>
    <row r="7316" spans="1:7" ht="15">
      <c r="A7316" s="28"/>
      <c r="G7316" s="29"/>
    </row>
    <row r="7317" spans="1:7" ht="15">
      <c r="A7317" s="28"/>
      <c r="G7317" s="29"/>
    </row>
    <row r="7318" spans="1:7" ht="15">
      <c r="A7318" s="28"/>
      <c r="G7318" s="29"/>
    </row>
    <row r="7319" spans="1:7" ht="15">
      <c r="A7319" s="28"/>
      <c r="G7319" s="29"/>
    </row>
    <row r="7320" spans="1:7" ht="15">
      <c r="A7320" s="28"/>
      <c r="G7320" s="29"/>
    </row>
    <row r="7321" spans="1:7" ht="15">
      <c r="A7321" s="28"/>
      <c r="G7321" s="29"/>
    </row>
    <row r="7322" spans="1:7" ht="15">
      <c r="A7322" s="28"/>
      <c r="G7322" s="29"/>
    </row>
    <row r="7323" spans="1:7" ht="15">
      <c r="A7323" s="28"/>
      <c r="G7323" s="29"/>
    </row>
    <row r="7324" spans="1:7" ht="15">
      <c r="A7324" s="28"/>
      <c r="G7324" s="29"/>
    </row>
    <row r="7325" spans="1:7" ht="15">
      <c r="A7325" s="28"/>
      <c r="G7325" s="29"/>
    </row>
    <row r="7326" spans="1:7" ht="15">
      <c r="A7326" s="28"/>
      <c r="G7326" s="29"/>
    </row>
    <row r="7327" spans="1:7" ht="15">
      <c r="A7327" s="28"/>
      <c r="G7327" s="29"/>
    </row>
    <row r="7328" spans="1:7" ht="15">
      <c r="A7328" s="28"/>
      <c r="G7328" s="29"/>
    </row>
    <row r="7329" spans="1:7" ht="15">
      <c r="A7329" s="28"/>
      <c r="G7329" s="29"/>
    </row>
    <row r="7330" spans="1:7" ht="15">
      <c r="A7330" s="28"/>
      <c r="G7330" s="29"/>
    </row>
    <row r="7331" spans="1:7" ht="15">
      <c r="A7331" s="28"/>
      <c r="G7331" s="29"/>
    </row>
    <row r="7332" spans="1:7" ht="15">
      <c r="A7332" s="28"/>
      <c r="G7332" s="29"/>
    </row>
    <row r="7333" spans="1:7" ht="15">
      <c r="A7333" s="28"/>
      <c r="G7333" s="29"/>
    </row>
    <row r="7334" spans="1:7" ht="15">
      <c r="A7334" s="28"/>
      <c r="G7334" s="29"/>
    </row>
    <row r="7335" spans="1:7" ht="15">
      <c r="A7335" s="28"/>
      <c r="G7335" s="29"/>
    </row>
    <row r="7336" spans="1:7" ht="15">
      <c r="A7336" s="28"/>
      <c r="G7336" s="29"/>
    </row>
    <row r="7337" spans="1:7" ht="15">
      <c r="A7337" s="28"/>
      <c r="G7337" s="29"/>
    </row>
    <row r="7338" spans="1:7" ht="15">
      <c r="A7338" s="28"/>
      <c r="G7338" s="29"/>
    </row>
    <row r="7339" spans="1:7" ht="15">
      <c r="A7339" s="28"/>
      <c r="G7339" s="29"/>
    </row>
    <row r="7340" spans="1:7" ht="15">
      <c r="A7340" s="28"/>
      <c r="G7340" s="29"/>
    </row>
    <row r="7341" spans="1:7" ht="15">
      <c r="A7341" s="28"/>
      <c r="G7341" s="29"/>
    </row>
    <row r="7342" spans="1:7" ht="15">
      <c r="A7342" s="28"/>
      <c r="G7342" s="29"/>
    </row>
    <row r="7343" spans="1:7" ht="15">
      <c r="A7343" s="28"/>
      <c r="G7343" s="29"/>
    </row>
    <row r="7344" spans="1:7" ht="15">
      <c r="A7344" s="28"/>
      <c r="G7344" s="29"/>
    </row>
    <row r="7345" spans="1:7" ht="15">
      <c r="A7345" s="28"/>
      <c r="G7345" s="29"/>
    </row>
    <row r="7346" spans="1:7" ht="15">
      <c r="A7346" s="28"/>
      <c r="G7346" s="29"/>
    </row>
    <row r="7347" spans="1:7" ht="15">
      <c r="A7347" s="28"/>
      <c r="G7347" s="29"/>
    </row>
    <row r="7348" spans="1:7" ht="15">
      <c r="A7348" s="28"/>
      <c r="G7348" s="29"/>
    </row>
    <row r="7349" spans="1:7" ht="15">
      <c r="A7349" s="28"/>
      <c r="G7349" s="29"/>
    </row>
    <row r="7350" spans="1:7" ht="15">
      <c r="A7350" s="28"/>
      <c r="G7350" s="29"/>
    </row>
    <row r="7351" spans="1:7" ht="15">
      <c r="A7351" s="28"/>
      <c r="G7351" s="29"/>
    </row>
    <row r="7352" spans="1:7" ht="15">
      <c r="A7352" s="28"/>
      <c r="G7352" s="29"/>
    </row>
    <row r="7353" spans="1:7" ht="15">
      <c r="A7353" s="28"/>
      <c r="G7353" s="29"/>
    </row>
    <row r="7354" spans="1:7" ht="15">
      <c r="A7354" s="28"/>
      <c r="G7354" s="29"/>
    </row>
    <row r="7355" spans="1:7" ht="15">
      <c r="A7355" s="28"/>
      <c r="G7355" s="29"/>
    </row>
    <row r="7356" spans="1:7" ht="15">
      <c r="A7356" s="28"/>
      <c r="G7356" s="29"/>
    </row>
    <row r="7357" spans="1:7" ht="15">
      <c r="A7357" s="28"/>
      <c r="G7357" s="29"/>
    </row>
    <row r="7358" spans="1:7" ht="15">
      <c r="A7358" s="28"/>
      <c r="G7358" s="29"/>
    </row>
    <row r="7359" spans="1:7" ht="15">
      <c r="A7359" s="28"/>
      <c r="G7359" s="29"/>
    </row>
    <row r="7360" spans="1:7" ht="15">
      <c r="A7360" s="28"/>
      <c r="G7360" s="29"/>
    </row>
    <row r="7361" spans="1:7" ht="15">
      <c r="A7361" s="28"/>
      <c r="G7361" s="29"/>
    </row>
    <row r="7362" spans="1:7" ht="15">
      <c r="A7362" s="28"/>
      <c r="G7362" s="29"/>
    </row>
    <row r="7363" spans="1:7" ht="15">
      <c r="A7363" s="28"/>
      <c r="G7363" s="29"/>
    </row>
    <row r="7364" spans="1:7" ht="15">
      <c r="A7364" s="28"/>
      <c r="G7364" s="29"/>
    </row>
    <row r="7365" spans="1:7" ht="15">
      <c r="A7365" s="28"/>
      <c r="G7365" s="29"/>
    </row>
    <row r="7366" spans="1:7" ht="15">
      <c r="A7366" s="28"/>
      <c r="G7366" s="29"/>
    </row>
    <row r="7367" spans="1:7" ht="15">
      <c r="A7367" s="28"/>
      <c r="G7367" s="29"/>
    </row>
    <row r="7368" spans="1:7" ht="15">
      <c r="A7368" s="28"/>
      <c r="G7368" s="29"/>
    </row>
    <row r="7369" spans="1:7" ht="15">
      <c r="A7369" s="28"/>
      <c r="G7369" s="29"/>
    </row>
    <row r="7370" spans="1:7" ht="15">
      <c r="A7370" s="28"/>
      <c r="G7370" s="29"/>
    </row>
    <row r="7371" spans="1:7" ht="15">
      <c r="A7371" s="28"/>
      <c r="G7371" s="29"/>
    </row>
    <row r="7372" spans="1:7" ht="15">
      <c r="A7372" s="28"/>
      <c r="G7372" s="29"/>
    </row>
    <row r="7373" spans="1:7" ht="15">
      <c r="A7373" s="28"/>
      <c r="G7373" s="29"/>
    </row>
    <row r="7374" spans="1:7" ht="15">
      <c r="A7374" s="28"/>
      <c r="G7374" s="29"/>
    </row>
    <row r="7375" spans="1:7" ht="15">
      <c r="A7375" s="28"/>
      <c r="G7375" s="29"/>
    </row>
    <row r="7376" spans="1:7" ht="15">
      <c r="A7376" s="28"/>
      <c r="G7376" s="29"/>
    </row>
    <row r="7377" spans="1:7" ht="15">
      <c r="A7377" s="28"/>
      <c r="G7377" s="29"/>
    </row>
    <row r="7378" spans="1:7" ht="15">
      <c r="A7378" s="28"/>
      <c r="G7378" s="29"/>
    </row>
    <row r="7379" spans="1:7" ht="15">
      <c r="A7379" s="28"/>
      <c r="G7379" s="29"/>
    </row>
    <row r="7380" spans="1:7" ht="15">
      <c r="A7380" s="28"/>
      <c r="G7380" s="29"/>
    </row>
    <row r="7381" spans="1:7" ht="15">
      <c r="A7381" s="28"/>
      <c r="G7381" s="29"/>
    </row>
    <row r="7382" spans="1:7" ht="15">
      <c r="A7382" s="28"/>
      <c r="G7382" s="29"/>
    </row>
    <row r="7383" spans="1:7" ht="15">
      <c r="A7383" s="28"/>
      <c r="G7383" s="29"/>
    </row>
    <row r="7384" spans="1:7" ht="15">
      <c r="A7384" s="28"/>
      <c r="G7384" s="29"/>
    </row>
    <row r="7385" spans="1:7" ht="15">
      <c r="A7385" s="28"/>
      <c r="G7385" s="29"/>
    </row>
    <row r="7386" spans="1:7" ht="15">
      <c r="A7386" s="28"/>
      <c r="G7386" s="29"/>
    </row>
    <row r="7387" spans="1:7" ht="15">
      <c r="A7387" s="28"/>
      <c r="G7387" s="29"/>
    </row>
    <row r="7388" spans="1:7" ht="15">
      <c r="A7388" s="28"/>
      <c r="G7388" s="29"/>
    </row>
    <row r="7389" spans="1:7" ht="15">
      <c r="A7389" s="28"/>
      <c r="G7389" s="29"/>
    </row>
    <row r="7390" spans="1:7" ht="15">
      <c r="A7390" s="28"/>
      <c r="G7390" s="29"/>
    </row>
    <row r="7391" spans="1:7" ht="15">
      <c r="A7391" s="28"/>
      <c r="G7391" s="29"/>
    </row>
    <row r="7392" spans="1:7" ht="15">
      <c r="A7392" s="28"/>
      <c r="G7392" s="29"/>
    </row>
    <row r="7393" spans="1:7" ht="15">
      <c r="A7393" s="28"/>
      <c r="G7393" s="29"/>
    </row>
    <row r="7394" spans="1:7" ht="15">
      <c r="A7394" s="28"/>
      <c r="G7394" s="29"/>
    </row>
    <row r="7395" spans="1:7" ht="15">
      <c r="A7395" s="28"/>
      <c r="G7395" s="29"/>
    </row>
    <row r="7396" spans="1:7" ht="15">
      <c r="A7396" s="28"/>
      <c r="G7396" s="29"/>
    </row>
    <row r="7397" spans="1:7" ht="15">
      <c r="A7397" s="28"/>
      <c r="G7397" s="29"/>
    </row>
    <row r="7398" spans="1:7" ht="15">
      <c r="A7398" s="28"/>
      <c r="G7398" s="29"/>
    </row>
    <row r="7399" spans="1:7" ht="15">
      <c r="A7399" s="28"/>
      <c r="G7399" s="29"/>
    </row>
    <row r="7400" spans="1:7" ht="15">
      <c r="A7400" s="28"/>
      <c r="G7400" s="29"/>
    </row>
    <row r="7401" spans="1:7" ht="15">
      <c r="A7401" s="28"/>
      <c r="G7401" s="29"/>
    </row>
    <row r="7402" spans="1:7" ht="15">
      <c r="A7402" s="28"/>
      <c r="G7402" s="29"/>
    </row>
    <row r="7403" spans="1:7" ht="15">
      <c r="A7403" s="28"/>
      <c r="G7403" s="29"/>
    </row>
    <row r="7404" spans="1:7" ht="15">
      <c r="A7404" s="28"/>
      <c r="G7404" s="29"/>
    </row>
    <row r="7405" spans="1:7" ht="15">
      <c r="A7405" s="28"/>
      <c r="G7405" s="29"/>
    </row>
    <row r="7406" spans="1:7" ht="15">
      <c r="A7406" s="28"/>
      <c r="G7406" s="29"/>
    </row>
    <row r="7407" spans="1:7" ht="15">
      <c r="A7407" s="28"/>
      <c r="G7407" s="29"/>
    </row>
    <row r="7408" spans="1:7" ht="15">
      <c r="A7408" s="28"/>
      <c r="G7408" s="29"/>
    </row>
    <row r="7409" spans="1:7" ht="15">
      <c r="A7409" s="28"/>
      <c r="G7409" s="29"/>
    </row>
    <row r="7410" spans="1:7" ht="15">
      <c r="A7410" s="28"/>
      <c r="G7410" s="29"/>
    </row>
    <row r="7411" spans="1:7" ht="15">
      <c r="A7411" s="28"/>
      <c r="G7411" s="29"/>
    </row>
    <row r="7412" spans="1:7" ht="15">
      <c r="A7412" s="28"/>
      <c r="G7412" s="29"/>
    </row>
    <row r="7413" spans="1:7" ht="15">
      <c r="A7413" s="28"/>
      <c r="G7413" s="29"/>
    </row>
    <row r="7414" spans="1:7" ht="15">
      <c r="A7414" s="28"/>
      <c r="G7414" s="29"/>
    </row>
    <row r="7415" spans="1:7" ht="15">
      <c r="A7415" s="28"/>
      <c r="G7415" s="29"/>
    </row>
    <row r="7416" spans="1:7" ht="15">
      <c r="A7416" s="28"/>
      <c r="G7416" s="29"/>
    </row>
    <row r="7417" spans="1:7" ht="15">
      <c r="A7417" s="28"/>
      <c r="G7417" s="29"/>
    </row>
    <row r="7418" spans="1:7" ht="15">
      <c r="A7418" s="28"/>
      <c r="G7418" s="29"/>
    </row>
    <row r="7419" spans="1:7" ht="15">
      <c r="A7419" s="28"/>
      <c r="G7419" s="29"/>
    </row>
    <row r="7420" spans="1:7" ht="15">
      <c r="A7420" s="28"/>
      <c r="G7420" s="29"/>
    </row>
    <row r="7421" spans="1:7" ht="15">
      <c r="A7421" s="28"/>
      <c r="G7421" s="29"/>
    </row>
    <row r="7422" spans="1:7" ht="15">
      <c r="A7422" s="28"/>
      <c r="G7422" s="29"/>
    </row>
    <row r="7423" spans="1:7" ht="15">
      <c r="A7423" s="28"/>
      <c r="G7423" s="29"/>
    </row>
    <row r="7424" spans="1:7" ht="15">
      <c r="A7424" s="28"/>
      <c r="G7424" s="29"/>
    </row>
    <row r="7425" spans="1:7" ht="15">
      <c r="A7425" s="28"/>
      <c r="G7425" s="29"/>
    </row>
    <row r="7426" spans="1:7" ht="15">
      <c r="A7426" s="28"/>
      <c r="G7426" s="29"/>
    </row>
    <row r="7427" spans="1:7" ht="15">
      <c r="A7427" s="28"/>
      <c r="G7427" s="29"/>
    </row>
    <row r="7428" spans="1:7" ht="15">
      <c r="A7428" s="28"/>
      <c r="G7428" s="29"/>
    </row>
    <row r="7429" spans="1:7" ht="15">
      <c r="A7429" s="28"/>
      <c r="G7429" s="29"/>
    </row>
    <row r="7430" spans="1:7" ht="15">
      <c r="A7430" s="28"/>
      <c r="G7430" s="29"/>
    </row>
    <row r="7431" spans="1:7" ht="15">
      <c r="A7431" s="28"/>
      <c r="G7431" s="29"/>
    </row>
    <row r="7432" spans="1:7" ht="15">
      <c r="A7432" s="28"/>
      <c r="G7432" s="29"/>
    </row>
    <row r="7433" spans="1:7" ht="15">
      <c r="A7433" s="28"/>
      <c r="G7433" s="29"/>
    </row>
    <row r="7434" spans="1:7" ht="15">
      <c r="A7434" s="28"/>
      <c r="G7434" s="29"/>
    </row>
    <row r="7435" spans="1:7" ht="15">
      <c r="A7435" s="28"/>
      <c r="G7435" s="29"/>
    </row>
    <row r="7436" spans="1:7" ht="15">
      <c r="A7436" s="28"/>
      <c r="G7436" s="29"/>
    </row>
    <row r="7437" spans="1:7" ht="15">
      <c r="A7437" s="28"/>
      <c r="G7437" s="29"/>
    </row>
    <row r="7438" spans="1:7" ht="15">
      <c r="A7438" s="28"/>
      <c r="G7438" s="29"/>
    </row>
    <row r="7439" spans="1:7" ht="15">
      <c r="A7439" s="28"/>
      <c r="G7439" s="29"/>
    </row>
    <row r="7440" spans="1:7" ht="15">
      <c r="A7440" s="28"/>
      <c r="G7440" s="29"/>
    </row>
    <row r="7441" spans="1:7" ht="15">
      <c r="A7441" s="28"/>
      <c r="G7441" s="29"/>
    </row>
    <row r="7442" spans="1:7" ht="15">
      <c r="A7442" s="28"/>
      <c r="G7442" s="29"/>
    </row>
    <row r="7443" spans="1:7" ht="15">
      <c r="A7443" s="28"/>
      <c r="G7443" s="29"/>
    </row>
    <row r="7444" spans="1:7" ht="15">
      <c r="A7444" s="28"/>
      <c r="G7444" s="29"/>
    </row>
    <row r="7445" spans="1:7" ht="15">
      <c r="A7445" s="28"/>
      <c r="G7445" s="29"/>
    </row>
    <row r="7446" spans="1:7" ht="15">
      <c r="A7446" s="28"/>
      <c r="G7446" s="29"/>
    </row>
    <row r="7447" spans="1:7" ht="15">
      <c r="A7447" s="28"/>
      <c r="G7447" s="29"/>
    </row>
    <row r="7448" spans="1:7" ht="15">
      <c r="A7448" s="28"/>
      <c r="G7448" s="29"/>
    </row>
    <row r="7449" spans="1:7" ht="15">
      <c r="A7449" s="28"/>
      <c r="G7449" s="29"/>
    </row>
    <row r="7450" spans="1:7" ht="15">
      <c r="A7450" s="28"/>
      <c r="G7450" s="29"/>
    </row>
    <row r="7451" spans="1:7" ht="15">
      <c r="A7451" s="28"/>
      <c r="G7451" s="29"/>
    </row>
    <row r="7452" spans="1:7" ht="15">
      <c r="A7452" s="28"/>
      <c r="G7452" s="29"/>
    </row>
    <row r="7453" spans="1:7" ht="15">
      <c r="A7453" s="28"/>
      <c r="G7453" s="29"/>
    </row>
    <row r="7454" spans="1:7" ht="15">
      <c r="A7454" s="28"/>
      <c r="G7454" s="29"/>
    </row>
    <row r="7455" spans="1:7" ht="15">
      <c r="A7455" s="28"/>
      <c r="G7455" s="29"/>
    </row>
    <row r="7456" spans="1:7" ht="15">
      <c r="A7456" s="28"/>
      <c r="G7456" s="29"/>
    </row>
    <row r="7457" spans="1:7" ht="15">
      <c r="A7457" s="28"/>
      <c r="G7457" s="29"/>
    </row>
    <row r="7458" spans="1:7" ht="15">
      <c r="A7458" s="28"/>
      <c r="G7458" s="29"/>
    </row>
    <row r="7459" spans="1:7" ht="15">
      <c r="A7459" s="28"/>
      <c r="G7459" s="29"/>
    </row>
    <row r="7460" spans="1:7" ht="15">
      <c r="A7460" s="28"/>
      <c r="G7460" s="29"/>
    </row>
    <row r="7461" spans="1:7" ht="15">
      <c r="A7461" s="28"/>
      <c r="G7461" s="29"/>
    </row>
    <row r="7462" spans="1:7" ht="15">
      <c r="A7462" s="28"/>
      <c r="G7462" s="29"/>
    </row>
    <row r="7463" spans="1:7" ht="15">
      <c r="A7463" s="28"/>
      <c r="G7463" s="29"/>
    </row>
    <row r="7464" spans="1:7" ht="15">
      <c r="A7464" s="28"/>
      <c r="G7464" s="29"/>
    </row>
    <row r="7465" spans="1:7" ht="15">
      <c r="A7465" s="28"/>
      <c r="G7465" s="29"/>
    </row>
    <row r="7466" spans="1:7" ht="15">
      <c r="A7466" s="28"/>
      <c r="G7466" s="29"/>
    </row>
    <row r="7467" spans="1:7" ht="15">
      <c r="A7467" s="28"/>
      <c r="G7467" s="29"/>
    </row>
    <row r="7468" spans="1:7" ht="15">
      <c r="A7468" s="28"/>
      <c r="G7468" s="29"/>
    </row>
    <row r="7469" spans="1:7" ht="15">
      <c r="A7469" s="28"/>
      <c r="G7469" s="29"/>
    </row>
    <row r="7470" spans="1:7" ht="15">
      <c r="A7470" s="28"/>
      <c r="G7470" s="29"/>
    </row>
    <row r="7471" spans="1:7" ht="15">
      <c r="A7471" s="28"/>
      <c r="G7471" s="29"/>
    </row>
    <row r="7472" spans="1:7" ht="15">
      <c r="A7472" s="28"/>
      <c r="G7472" s="29"/>
    </row>
    <row r="7473" spans="1:7" ht="15">
      <c r="A7473" s="28"/>
      <c r="G7473" s="29"/>
    </row>
    <row r="7474" spans="1:7" ht="15">
      <c r="A7474" s="28"/>
      <c r="G7474" s="29"/>
    </row>
    <row r="7475" spans="1:7" ht="15">
      <c r="A7475" s="28"/>
      <c r="G7475" s="29"/>
    </row>
    <row r="7476" spans="1:7" ht="15">
      <c r="A7476" s="28"/>
      <c r="G7476" s="29"/>
    </row>
    <row r="7477" spans="1:7" ht="15">
      <c r="A7477" s="28"/>
      <c r="G7477" s="29"/>
    </row>
    <row r="7478" spans="1:7" ht="15">
      <c r="A7478" s="28"/>
      <c r="G7478" s="29"/>
    </row>
    <row r="7479" spans="1:7" ht="15">
      <c r="A7479" s="28"/>
      <c r="G7479" s="29"/>
    </row>
    <row r="7480" spans="1:7" ht="15">
      <c r="A7480" s="28"/>
      <c r="G7480" s="29"/>
    </row>
    <row r="7481" spans="1:7" ht="15">
      <c r="A7481" s="28"/>
      <c r="G7481" s="29"/>
    </row>
    <row r="7482" spans="1:7" ht="15">
      <c r="A7482" s="28"/>
      <c r="G7482" s="29"/>
    </row>
    <row r="7483" spans="1:7" ht="15">
      <c r="A7483" s="28"/>
      <c r="G7483" s="29"/>
    </row>
    <row r="7484" spans="1:7" ht="15">
      <c r="A7484" s="28"/>
      <c r="G7484" s="29"/>
    </row>
    <row r="7485" spans="1:7" ht="15">
      <c r="A7485" s="28"/>
      <c r="G7485" s="29"/>
    </row>
    <row r="7486" spans="1:7" ht="15">
      <c r="A7486" s="28"/>
      <c r="G7486" s="29"/>
    </row>
    <row r="7487" spans="1:7" ht="15">
      <c r="A7487" s="28"/>
      <c r="G7487" s="29"/>
    </row>
    <row r="7488" spans="1:7" ht="15">
      <c r="A7488" s="28"/>
      <c r="G7488" s="29"/>
    </row>
    <row r="7489" spans="1:7" ht="15">
      <c r="A7489" s="28"/>
      <c r="G7489" s="29"/>
    </row>
    <row r="7490" spans="1:7" ht="15">
      <c r="A7490" s="28"/>
      <c r="G7490" s="29"/>
    </row>
    <row r="7491" spans="1:7" ht="15">
      <c r="A7491" s="28"/>
      <c r="G7491" s="29"/>
    </row>
    <row r="7492" spans="1:7" ht="15">
      <c r="A7492" s="28"/>
      <c r="G7492" s="29"/>
    </row>
    <row r="7493" spans="1:7" ht="15">
      <c r="A7493" s="28"/>
      <c r="G7493" s="29"/>
    </row>
    <row r="7494" spans="1:7" ht="15">
      <c r="A7494" s="28"/>
      <c r="G7494" s="29"/>
    </row>
    <row r="7495" spans="1:7" ht="15">
      <c r="A7495" s="28"/>
      <c r="G7495" s="29"/>
    </row>
    <row r="7496" spans="1:7" ht="15">
      <c r="A7496" s="28"/>
      <c r="G7496" s="29"/>
    </row>
    <row r="7497" spans="1:7" ht="15">
      <c r="A7497" s="28"/>
      <c r="G7497" s="29"/>
    </row>
    <row r="7498" spans="1:7" ht="15">
      <c r="A7498" s="28"/>
      <c r="G7498" s="29"/>
    </row>
    <row r="7499" spans="1:7" ht="15">
      <c r="A7499" s="28"/>
      <c r="G7499" s="29"/>
    </row>
    <row r="7500" spans="1:7" ht="15">
      <c r="A7500" s="28"/>
      <c r="G7500" s="29"/>
    </row>
    <row r="7501" spans="1:7" ht="15">
      <c r="A7501" s="28"/>
      <c r="G7501" s="29"/>
    </row>
    <row r="7502" spans="1:7" ht="15">
      <c r="A7502" s="28"/>
      <c r="G7502" s="29"/>
    </row>
    <row r="7503" spans="1:7" ht="15">
      <c r="A7503" s="28"/>
      <c r="G7503" s="29"/>
    </row>
    <row r="7504" spans="1:7" ht="15">
      <c r="A7504" s="28"/>
      <c r="G7504" s="29"/>
    </row>
    <row r="7505" spans="1:7" ht="15">
      <c r="A7505" s="28"/>
      <c r="G7505" s="29"/>
    </row>
    <row r="7506" spans="1:7" ht="15">
      <c r="A7506" s="28"/>
      <c r="G7506" s="29"/>
    </row>
    <row r="7507" spans="1:7" ht="15">
      <c r="A7507" s="28"/>
      <c r="G7507" s="29"/>
    </row>
    <row r="7508" spans="1:7" ht="15">
      <c r="A7508" s="28"/>
      <c r="G7508" s="29"/>
    </row>
    <row r="7509" spans="1:7" ht="15">
      <c r="A7509" s="28"/>
      <c r="G7509" s="29"/>
    </row>
    <row r="7510" spans="1:7" ht="15">
      <c r="A7510" s="28"/>
      <c r="G7510" s="29"/>
    </row>
    <row r="7511" spans="1:7" ht="15">
      <c r="A7511" s="28"/>
      <c r="G7511" s="29"/>
    </row>
    <row r="7512" spans="1:7" ht="15">
      <c r="A7512" s="28"/>
      <c r="G7512" s="29"/>
    </row>
    <row r="7513" spans="1:7" ht="15">
      <c r="A7513" s="28"/>
      <c r="G7513" s="29"/>
    </row>
    <row r="7514" spans="1:7" ht="15">
      <c r="A7514" s="28"/>
      <c r="G7514" s="29"/>
    </row>
    <row r="7515" spans="1:7" ht="15">
      <c r="A7515" s="28"/>
      <c r="G7515" s="29"/>
    </row>
    <row r="7516" spans="1:7" ht="15">
      <c r="A7516" s="28"/>
      <c r="G7516" s="29"/>
    </row>
    <row r="7517" spans="1:7" ht="15">
      <c r="A7517" s="28"/>
      <c r="G7517" s="29"/>
    </row>
    <row r="7518" spans="1:7" ht="15">
      <c r="A7518" s="28"/>
      <c r="G7518" s="29"/>
    </row>
    <row r="7519" spans="1:7" ht="15">
      <c r="A7519" s="28"/>
      <c r="G7519" s="29"/>
    </row>
    <row r="7520" spans="1:7" ht="15">
      <c r="A7520" s="28"/>
      <c r="G7520" s="29"/>
    </row>
    <row r="7521" spans="1:7" ht="15">
      <c r="A7521" s="28"/>
      <c r="G7521" s="29"/>
    </row>
    <row r="7522" spans="1:7" ht="15">
      <c r="A7522" s="28"/>
      <c r="G7522" s="29"/>
    </row>
    <row r="7523" spans="1:7" ht="15">
      <c r="A7523" s="28"/>
      <c r="G7523" s="29"/>
    </row>
    <row r="7524" spans="1:7" ht="15">
      <c r="A7524" s="28"/>
      <c r="G7524" s="29"/>
    </row>
    <row r="7525" spans="1:7" ht="15">
      <c r="A7525" s="28"/>
      <c r="G7525" s="29"/>
    </row>
    <row r="7526" spans="1:7" ht="15">
      <c r="A7526" s="28"/>
      <c r="G7526" s="29"/>
    </row>
    <row r="7527" spans="1:7" ht="15">
      <c r="A7527" s="28"/>
      <c r="G7527" s="29"/>
    </row>
    <row r="7528" spans="1:7" ht="15">
      <c r="A7528" s="28"/>
      <c r="G7528" s="29"/>
    </row>
    <row r="7529" spans="1:7" ht="15">
      <c r="A7529" s="28"/>
      <c r="G7529" s="29"/>
    </row>
    <row r="7530" spans="1:7" ht="15">
      <c r="A7530" s="28"/>
      <c r="G7530" s="29"/>
    </row>
    <row r="7531" spans="1:7" ht="15">
      <c r="A7531" s="28"/>
      <c r="G7531" s="29"/>
    </row>
    <row r="7532" spans="1:7" ht="15">
      <c r="A7532" s="28"/>
      <c r="G7532" s="29"/>
    </row>
    <row r="7533" spans="1:7" ht="15">
      <c r="A7533" s="28"/>
      <c r="G7533" s="29"/>
    </row>
    <row r="7534" spans="1:7" ht="15">
      <c r="A7534" s="28"/>
      <c r="G7534" s="29"/>
    </row>
    <row r="7535" spans="1:7" ht="15">
      <c r="A7535" s="28"/>
      <c r="G7535" s="29"/>
    </row>
    <row r="7536" spans="1:7" ht="15">
      <c r="A7536" s="28"/>
      <c r="G7536" s="29"/>
    </row>
    <row r="7537" spans="1:7" ht="15">
      <c r="A7537" s="28"/>
      <c r="G7537" s="29"/>
    </row>
    <row r="7538" spans="1:7" ht="15">
      <c r="A7538" s="28"/>
      <c r="G7538" s="29"/>
    </row>
    <row r="7539" spans="1:7" ht="15">
      <c r="A7539" s="28"/>
      <c r="G7539" s="29"/>
    </row>
    <row r="7540" spans="1:7" ht="15">
      <c r="A7540" s="28"/>
      <c r="G7540" s="29"/>
    </row>
    <row r="7541" spans="1:7" ht="15">
      <c r="A7541" s="28"/>
      <c r="G7541" s="29"/>
    </row>
    <row r="7542" spans="1:7" ht="15">
      <c r="A7542" s="28"/>
      <c r="G7542" s="29"/>
    </row>
    <row r="7543" spans="1:7" ht="15">
      <c r="A7543" s="28"/>
      <c r="G7543" s="29"/>
    </row>
    <row r="7544" spans="1:7" ht="15">
      <c r="A7544" s="28"/>
      <c r="G7544" s="29"/>
    </row>
    <row r="7545" spans="1:7" ht="15">
      <c r="A7545" s="28"/>
      <c r="G7545" s="29"/>
    </row>
    <row r="7546" spans="1:7" ht="15">
      <c r="A7546" s="28"/>
      <c r="G7546" s="29"/>
    </row>
    <row r="7547" spans="1:7" ht="15">
      <c r="A7547" s="28"/>
      <c r="G7547" s="29"/>
    </row>
    <row r="7548" spans="1:7" ht="15">
      <c r="A7548" s="28"/>
      <c r="G7548" s="29"/>
    </row>
    <row r="7549" spans="1:7" ht="15">
      <c r="A7549" s="28"/>
      <c r="G7549" s="29"/>
    </row>
    <row r="7550" spans="1:7" ht="15">
      <c r="A7550" s="28"/>
      <c r="G7550" s="29"/>
    </row>
    <row r="7551" spans="1:7" ht="15">
      <c r="A7551" s="28"/>
      <c r="G7551" s="29"/>
    </row>
    <row r="7552" spans="1:7" ht="15">
      <c r="A7552" s="28"/>
      <c r="G7552" s="29"/>
    </row>
    <row r="7553" spans="1:7" ht="15">
      <c r="A7553" s="28"/>
      <c r="G7553" s="29"/>
    </row>
    <row r="7554" spans="1:7" ht="15">
      <c r="A7554" s="28"/>
      <c r="G7554" s="29"/>
    </row>
    <row r="7555" spans="1:7" ht="15">
      <c r="A7555" s="28"/>
      <c r="G7555" s="29"/>
    </row>
    <row r="7556" spans="1:7" ht="15">
      <c r="A7556" s="28"/>
      <c r="G7556" s="29"/>
    </row>
    <row r="7557" spans="1:7" ht="15">
      <c r="A7557" s="28"/>
      <c r="G7557" s="29"/>
    </row>
    <row r="7558" spans="1:7" ht="15">
      <c r="A7558" s="28"/>
      <c r="G7558" s="29"/>
    </row>
    <row r="7559" spans="1:7" ht="15">
      <c r="A7559" s="28"/>
      <c r="G7559" s="29"/>
    </row>
    <row r="7560" spans="1:7" ht="15">
      <c r="A7560" s="28"/>
      <c r="G7560" s="29"/>
    </row>
    <row r="7561" spans="1:7" ht="15">
      <c r="A7561" s="28"/>
      <c r="G7561" s="29"/>
    </row>
    <row r="7562" spans="1:7" ht="15">
      <c r="A7562" s="28"/>
      <c r="G7562" s="29"/>
    </row>
    <row r="7563" spans="1:7" ht="15">
      <c r="A7563" s="28"/>
      <c r="G7563" s="29"/>
    </row>
    <row r="7564" spans="1:7" ht="15">
      <c r="A7564" s="28"/>
      <c r="G7564" s="29"/>
    </row>
    <row r="7565" spans="1:7" ht="15">
      <c r="A7565" s="28"/>
      <c r="G7565" s="29"/>
    </row>
    <row r="7566" spans="1:7" ht="15">
      <c r="A7566" s="28"/>
      <c r="G7566" s="29"/>
    </row>
    <row r="7567" spans="1:7" ht="15">
      <c r="A7567" s="28"/>
      <c r="G7567" s="29"/>
    </row>
    <row r="7568" spans="1:7" ht="15">
      <c r="A7568" s="28"/>
      <c r="G7568" s="29"/>
    </row>
    <row r="7569" spans="1:7" ht="15">
      <c r="A7569" s="28"/>
      <c r="G7569" s="29"/>
    </row>
    <row r="7570" spans="1:7" ht="15">
      <c r="A7570" s="28"/>
      <c r="G7570" s="29"/>
    </row>
    <row r="7571" spans="1:7" ht="15">
      <c r="A7571" s="28"/>
      <c r="G7571" s="29"/>
    </row>
    <row r="7572" spans="1:7" ht="15">
      <c r="A7572" s="28"/>
      <c r="G7572" s="29"/>
    </row>
    <row r="7573" spans="1:7" ht="15">
      <c r="A7573" s="28"/>
      <c r="G7573" s="29"/>
    </row>
    <row r="7574" spans="1:7" ht="15">
      <c r="A7574" s="28"/>
      <c r="G7574" s="29"/>
    </row>
    <row r="7575" spans="1:7" ht="15">
      <c r="A7575" s="28"/>
      <c r="G7575" s="29"/>
    </row>
    <row r="7576" spans="1:7" ht="15">
      <c r="A7576" s="28"/>
      <c r="G7576" s="29"/>
    </row>
    <row r="7577" spans="1:7" ht="15">
      <c r="A7577" s="28"/>
      <c r="G7577" s="29"/>
    </row>
    <row r="7578" spans="1:7" ht="15">
      <c r="A7578" s="28"/>
      <c r="G7578" s="29"/>
    </row>
    <row r="7579" spans="1:7" ht="15">
      <c r="A7579" s="28"/>
      <c r="G7579" s="29"/>
    </row>
    <row r="7580" spans="1:7" ht="15">
      <c r="A7580" s="28"/>
      <c r="G7580" s="29"/>
    </row>
    <row r="7581" spans="1:7" ht="15">
      <c r="A7581" s="28"/>
      <c r="G7581" s="29"/>
    </row>
    <row r="7582" spans="1:7" ht="15">
      <c r="A7582" s="28"/>
      <c r="G7582" s="29"/>
    </row>
    <row r="7583" spans="1:7" ht="15">
      <c r="A7583" s="28"/>
      <c r="G7583" s="29"/>
    </row>
    <row r="7584" spans="1:7" ht="15">
      <c r="A7584" s="28"/>
      <c r="G7584" s="29"/>
    </row>
    <row r="7585" spans="1:7" ht="15">
      <c r="A7585" s="28"/>
      <c r="G7585" s="29"/>
    </row>
    <row r="7586" spans="1:7" ht="15">
      <c r="A7586" s="28"/>
      <c r="G7586" s="29"/>
    </row>
    <row r="7587" spans="1:7" ht="15">
      <c r="A7587" s="28"/>
      <c r="G7587" s="29"/>
    </row>
    <row r="7588" spans="1:7" ht="15">
      <c r="A7588" s="28"/>
      <c r="G7588" s="29"/>
    </row>
    <row r="7589" spans="1:7" ht="15">
      <c r="A7589" s="28"/>
      <c r="G7589" s="29"/>
    </row>
    <row r="7590" spans="1:7" ht="15">
      <c r="A7590" s="28"/>
      <c r="G7590" s="29"/>
    </row>
    <row r="7591" spans="1:7" ht="15">
      <c r="A7591" s="28"/>
      <c r="G7591" s="29"/>
    </row>
    <row r="7592" spans="1:7" ht="15">
      <c r="A7592" s="28"/>
      <c r="G7592" s="29"/>
    </row>
    <row r="7593" spans="1:7" ht="15">
      <c r="A7593" s="28"/>
      <c r="G7593" s="29"/>
    </row>
    <row r="7594" spans="1:7" ht="15">
      <c r="A7594" s="28"/>
      <c r="G7594" s="29"/>
    </row>
    <row r="7595" spans="1:7" ht="15">
      <c r="A7595" s="28"/>
      <c r="G7595" s="29"/>
    </row>
    <row r="7596" spans="1:7" ht="15">
      <c r="A7596" s="28"/>
      <c r="G7596" s="29"/>
    </row>
    <row r="7597" spans="1:7" ht="15">
      <c r="A7597" s="28"/>
      <c r="G7597" s="29"/>
    </row>
    <row r="7598" spans="1:7" ht="15">
      <c r="A7598" s="28"/>
      <c r="G7598" s="29"/>
    </row>
    <row r="7599" spans="1:7" ht="15">
      <c r="A7599" s="28"/>
      <c r="G7599" s="29"/>
    </row>
    <row r="7600" spans="1:7" ht="15">
      <c r="A7600" s="28"/>
      <c r="G7600" s="29"/>
    </row>
    <row r="7601" spans="1:7" ht="15">
      <c r="A7601" s="28"/>
      <c r="G7601" s="29"/>
    </row>
    <row r="7602" spans="1:7" ht="15">
      <c r="A7602" s="28"/>
      <c r="G7602" s="29"/>
    </row>
    <row r="7603" spans="1:7" ht="15">
      <c r="A7603" s="28"/>
      <c r="G7603" s="29"/>
    </row>
    <row r="7604" spans="1:7" ht="15">
      <c r="A7604" s="28"/>
      <c r="G7604" s="29"/>
    </row>
    <row r="7605" spans="1:7" ht="15">
      <c r="A7605" s="28"/>
      <c r="G7605" s="29"/>
    </row>
    <row r="7606" spans="1:7" ht="15">
      <c r="A7606" s="28"/>
      <c r="G7606" s="29"/>
    </row>
    <row r="7607" spans="1:7" ht="15">
      <c r="A7607" s="28"/>
      <c r="G7607" s="29"/>
    </row>
    <row r="7608" spans="1:7" ht="15">
      <c r="A7608" s="28"/>
      <c r="G7608" s="29"/>
    </row>
    <row r="7609" spans="1:7" ht="15">
      <c r="A7609" s="28"/>
      <c r="G7609" s="29"/>
    </row>
    <row r="7610" spans="1:7" ht="15">
      <c r="A7610" s="28"/>
      <c r="G7610" s="29"/>
    </row>
    <row r="7611" spans="1:7" ht="15">
      <c r="A7611" s="28"/>
      <c r="G7611" s="29"/>
    </row>
    <row r="7612" spans="1:7" ht="15">
      <c r="A7612" s="28"/>
      <c r="G7612" s="29"/>
    </row>
    <row r="7613" spans="1:7" ht="15">
      <c r="A7613" s="28"/>
      <c r="G7613" s="29"/>
    </row>
    <row r="7614" spans="1:7" ht="15">
      <c r="A7614" s="28"/>
      <c r="G7614" s="29"/>
    </row>
    <row r="7615" spans="1:7" ht="15">
      <c r="A7615" s="28"/>
      <c r="G7615" s="29"/>
    </row>
    <row r="7616" spans="1:7" ht="15">
      <c r="A7616" s="28"/>
      <c r="G7616" s="29"/>
    </row>
    <row r="7617" spans="1:7" ht="15">
      <c r="A7617" s="28"/>
      <c r="G7617" s="29"/>
    </row>
    <row r="7618" spans="1:7" ht="15">
      <c r="A7618" s="28"/>
      <c r="G7618" s="29"/>
    </row>
    <row r="7619" spans="1:7" ht="15">
      <c r="A7619" s="28"/>
      <c r="G7619" s="29"/>
    </row>
    <row r="7620" spans="1:7" ht="15">
      <c r="A7620" s="28"/>
      <c r="G7620" s="29"/>
    </row>
    <row r="7621" spans="1:7" ht="15">
      <c r="A7621" s="28"/>
      <c r="G7621" s="29"/>
    </row>
    <row r="7622" spans="1:7" ht="15">
      <c r="A7622" s="28"/>
      <c r="G7622" s="29"/>
    </row>
    <row r="7623" spans="1:7" ht="15">
      <c r="A7623" s="28"/>
      <c r="G7623" s="29"/>
    </row>
    <row r="7624" spans="1:7" ht="15">
      <c r="A7624" s="28"/>
      <c r="G7624" s="29"/>
    </row>
    <row r="7625" spans="1:7" ht="15">
      <c r="A7625" s="28"/>
      <c r="G7625" s="29"/>
    </row>
    <row r="7626" spans="1:7" ht="15">
      <c r="A7626" s="28"/>
      <c r="G7626" s="29"/>
    </row>
    <row r="7627" spans="1:7" ht="15">
      <c r="A7627" s="28"/>
      <c r="G7627" s="29"/>
    </row>
    <row r="7628" spans="1:7" ht="15">
      <c r="A7628" s="28"/>
      <c r="G7628" s="29"/>
    </row>
    <row r="7629" spans="1:7" ht="15">
      <c r="A7629" s="28"/>
      <c r="G7629" s="29"/>
    </row>
    <row r="7630" spans="1:7" ht="15">
      <c r="A7630" s="28"/>
      <c r="G7630" s="29"/>
    </row>
    <row r="7631" spans="1:7" ht="15">
      <c r="A7631" s="28"/>
      <c r="G7631" s="29"/>
    </row>
    <row r="7632" spans="1:7" ht="15">
      <c r="A7632" s="28"/>
      <c r="G7632" s="29"/>
    </row>
    <row r="7633" spans="1:7" ht="15">
      <c r="A7633" s="28"/>
      <c r="G7633" s="29"/>
    </row>
    <row r="7634" spans="1:7" ht="15">
      <c r="A7634" s="28"/>
      <c r="G7634" s="29"/>
    </row>
    <row r="7635" spans="1:7" ht="15">
      <c r="A7635" s="28"/>
      <c r="G7635" s="29"/>
    </row>
    <row r="7636" spans="1:7" ht="15">
      <c r="A7636" s="28"/>
      <c r="G7636" s="29"/>
    </row>
    <row r="7637" spans="1:7" ht="15">
      <c r="A7637" s="28"/>
      <c r="G7637" s="29"/>
    </row>
    <row r="7638" spans="1:7" ht="15">
      <c r="A7638" s="28"/>
      <c r="G7638" s="29"/>
    </row>
    <row r="7639" spans="1:7" ht="15">
      <c r="A7639" s="28"/>
      <c r="G7639" s="29"/>
    </row>
    <row r="7640" spans="1:7" ht="15">
      <c r="A7640" s="28"/>
      <c r="G7640" s="29"/>
    </row>
    <row r="7641" spans="1:7" ht="15">
      <c r="A7641" s="28"/>
      <c r="G7641" s="29"/>
    </row>
    <row r="7642" spans="1:7" ht="15">
      <c r="A7642" s="28"/>
      <c r="G7642" s="29"/>
    </row>
    <row r="7643" spans="1:7" ht="15">
      <c r="A7643" s="28"/>
      <c r="G7643" s="29"/>
    </row>
    <row r="7644" spans="1:7" ht="15">
      <c r="A7644" s="28"/>
      <c r="G7644" s="29"/>
    </row>
    <row r="7645" spans="1:7" ht="15">
      <c r="A7645" s="28"/>
      <c r="G7645" s="29"/>
    </row>
    <row r="7646" spans="1:7" ht="15">
      <c r="A7646" s="28"/>
      <c r="G7646" s="29"/>
    </row>
    <row r="7647" spans="1:7" ht="15">
      <c r="A7647" s="28"/>
      <c r="G7647" s="29"/>
    </row>
    <row r="7648" spans="1:7" ht="15">
      <c r="A7648" s="28"/>
      <c r="G7648" s="29"/>
    </row>
    <row r="7649" spans="1:7" ht="15">
      <c r="A7649" s="28"/>
      <c r="G7649" s="29"/>
    </row>
    <row r="7650" spans="1:7" ht="15">
      <c r="A7650" s="28"/>
      <c r="G7650" s="29"/>
    </row>
    <row r="7651" spans="1:7" ht="15">
      <c r="A7651" s="28"/>
      <c r="G7651" s="29"/>
    </row>
    <row r="7652" spans="1:7" ht="15">
      <c r="A7652" s="28"/>
      <c r="G7652" s="29"/>
    </row>
    <row r="7653" spans="1:7" ht="15">
      <c r="A7653" s="28"/>
      <c r="G7653" s="29"/>
    </row>
    <row r="7654" spans="1:7" ht="15">
      <c r="A7654" s="28"/>
      <c r="G7654" s="29"/>
    </row>
    <row r="7655" spans="1:7" ht="15">
      <c r="A7655" s="28"/>
      <c r="G7655" s="29"/>
    </row>
    <row r="7656" spans="1:7" ht="15">
      <c r="A7656" s="28"/>
      <c r="G7656" s="29"/>
    </row>
    <row r="7657" spans="1:7" ht="15">
      <c r="A7657" s="28"/>
      <c r="G7657" s="29"/>
    </row>
    <row r="7658" spans="1:7" ht="15">
      <c r="A7658" s="28"/>
      <c r="G7658" s="29"/>
    </row>
    <row r="7659" spans="1:7" ht="15">
      <c r="A7659" s="28"/>
      <c r="G7659" s="29"/>
    </row>
    <row r="7660" spans="1:7" ht="15">
      <c r="A7660" s="28"/>
      <c r="G7660" s="29"/>
    </row>
    <row r="7661" spans="1:7" ht="15">
      <c r="A7661" s="28"/>
      <c r="G7661" s="29"/>
    </row>
    <row r="7662" spans="1:7" ht="15">
      <c r="A7662" s="28"/>
      <c r="G7662" s="29"/>
    </row>
    <row r="7663" spans="1:7" ht="15">
      <c r="A7663" s="28"/>
      <c r="G7663" s="29"/>
    </row>
    <row r="7664" spans="1:7" ht="15">
      <c r="A7664" s="28"/>
      <c r="G7664" s="29"/>
    </row>
    <row r="7665" spans="1:7" ht="15">
      <c r="A7665" s="28"/>
      <c r="G7665" s="29"/>
    </row>
    <row r="7666" spans="1:7" ht="15">
      <c r="A7666" s="28"/>
      <c r="G7666" s="29"/>
    </row>
    <row r="7667" spans="1:7" ht="15">
      <c r="A7667" s="28"/>
      <c r="G7667" s="29"/>
    </row>
    <row r="7668" spans="1:7" ht="15">
      <c r="A7668" s="28"/>
      <c r="G7668" s="29"/>
    </row>
    <row r="7669" spans="1:7" ht="15">
      <c r="A7669" s="28"/>
      <c r="G7669" s="29"/>
    </row>
    <row r="7670" spans="1:7" ht="15">
      <c r="A7670" s="28"/>
      <c r="G7670" s="29"/>
    </row>
    <row r="7671" spans="1:7" ht="15">
      <c r="A7671" s="28"/>
      <c r="G7671" s="29"/>
    </row>
    <row r="7672" spans="1:7" ht="15">
      <c r="A7672" s="28"/>
      <c r="G7672" s="29"/>
    </row>
    <row r="7673" spans="1:7" ht="15">
      <c r="A7673" s="28"/>
      <c r="G7673" s="29"/>
    </row>
    <row r="7674" spans="1:7" ht="15">
      <c r="A7674" s="28"/>
      <c r="G7674" s="29"/>
    </row>
    <row r="7675" spans="1:7" ht="15">
      <c r="A7675" s="28"/>
      <c r="G7675" s="29"/>
    </row>
    <row r="7676" spans="1:7" ht="15">
      <c r="A7676" s="28"/>
      <c r="G7676" s="29"/>
    </row>
    <row r="7677" spans="1:7" ht="15">
      <c r="A7677" s="28"/>
      <c r="G7677" s="29"/>
    </row>
    <row r="7678" spans="1:7" ht="15">
      <c r="A7678" s="28"/>
      <c r="G7678" s="29"/>
    </row>
    <row r="7679" spans="1:7" ht="15">
      <c r="A7679" s="28"/>
      <c r="G7679" s="29"/>
    </row>
    <row r="7680" spans="1:7" ht="15">
      <c r="A7680" s="28"/>
      <c r="G7680" s="29"/>
    </row>
    <row r="7681" spans="1:7" ht="15">
      <c r="A7681" s="28"/>
      <c r="G7681" s="29"/>
    </row>
    <row r="7682" spans="1:7" ht="15">
      <c r="A7682" s="28"/>
      <c r="G7682" s="29"/>
    </row>
    <row r="7683" spans="1:7" ht="15">
      <c r="A7683" s="28"/>
      <c r="G7683" s="29"/>
    </row>
    <row r="7684" spans="1:7" ht="15">
      <c r="A7684" s="28"/>
      <c r="G7684" s="29"/>
    </row>
    <row r="7685" spans="1:7" ht="15">
      <c r="A7685" s="28"/>
      <c r="G7685" s="29"/>
    </row>
    <row r="7686" spans="1:7" ht="15">
      <c r="A7686" s="28"/>
      <c r="G7686" s="29"/>
    </row>
    <row r="7687" spans="1:7" ht="15">
      <c r="A7687" s="28"/>
      <c r="G7687" s="29"/>
    </row>
    <row r="7688" spans="1:7" ht="15">
      <c r="A7688" s="28"/>
      <c r="G7688" s="29"/>
    </row>
    <row r="7689" spans="1:7" ht="15">
      <c r="A7689" s="28"/>
      <c r="G7689" s="29"/>
    </row>
    <row r="7690" spans="1:7" ht="15">
      <c r="A7690" s="28"/>
      <c r="G7690" s="29"/>
    </row>
    <row r="7691" spans="1:7" ht="15">
      <c r="A7691" s="28"/>
      <c r="G7691" s="29"/>
    </row>
    <row r="7692" spans="1:7" ht="15">
      <c r="A7692" s="28"/>
      <c r="G7692" s="29"/>
    </row>
    <row r="7693" spans="1:7" ht="15">
      <c r="A7693" s="28"/>
      <c r="G7693" s="29"/>
    </row>
    <row r="7694" spans="1:7" ht="15">
      <c r="A7694" s="28"/>
      <c r="G7694" s="29"/>
    </row>
    <row r="7695" spans="1:7" ht="15">
      <c r="A7695" s="28"/>
      <c r="G7695" s="29"/>
    </row>
    <row r="7696" spans="1:7" ht="15">
      <c r="A7696" s="28"/>
      <c r="G7696" s="29"/>
    </row>
    <row r="7697" spans="1:7" ht="15">
      <c r="A7697" s="28"/>
      <c r="G7697" s="29"/>
    </row>
    <row r="7698" spans="1:7" ht="15">
      <c r="A7698" s="28"/>
      <c r="G7698" s="29"/>
    </row>
    <row r="7699" spans="1:7" ht="15">
      <c r="A7699" s="28"/>
      <c r="G7699" s="29"/>
    </row>
    <row r="7700" spans="1:7" ht="15">
      <c r="A7700" s="28"/>
      <c r="G7700" s="29"/>
    </row>
    <row r="7701" spans="1:7" ht="15">
      <c r="A7701" s="28"/>
      <c r="G7701" s="29"/>
    </row>
    <row r="7702" spans="1:7" ht="15">
      <c r="A7702" s="28"/>
      <c r="G7702" s="29"/>
    </row>
    <row r="7703" spans="1:7" ht="15">
      <c r="A7703" s="28"/>
      <c r="G7703" s="29"/>
    </row>
    <row r="7704" spans="1:7" ht="15">
      <c r="A7704" s="28"/>
      <c r="G7704" s="29"/>
    </row>
    <row r="7705" spans="1:7" ht="15">
      <c r="A7705" s="28"/>
      <c r="G7705" s="29"/>
    </row>
    <row r="7706" spans="1:7" ht="15">
      <c r="A7706" s="28"/>
      <c r="G7706" s="29"/>
    </row>
    <row r="7707" spans="1:7" ht="15">
      <c r="A7707" s="28"/>
      <c r="G7707" s="29"/>
    </row>
    <row r="7708" spans="1:7" ht="15">
      <c r="A7708" s="28"/>
      <c r="G7708" s="29"/>
    </row>
    <row r="7709" spans="1:7" ht="15">
      <c r="A7709" s="28"/>
      <c r="G7709" s="29"/>
    </row>
    <row r="7710" spans="1:7" ht="15">
      <c r="A7710" s="28"/>
      <c r="G7710" s="29"/>
    </row>
    <row r="7711" spans="1:7" ht="15">
      <c r="A7711" s="28"/>
      <c r="G7711" s="29"/>
    </row>
    <row r="7712" spans="1:7" ht="15">
      <c r="A7712" s="28"/>
      <c r="G7712" s="29"/>
    </row>
    <row r="7713" spans="1:7" ht="15">
      <c r="A7713" s="28"/>
      <c r="G7713" s="29"/>
    </row>
    <row r="7714" spans="1:7" ht="15">
      <c r="A7714" s="28"/>
      <c r="G7714" s="29"/>
    </row>
    <row r="7715" spans="1:7" ht="15">
      <c r="A7715" s="28"/>
      <c r="G7715" s="29"/>
    </row>
    <row r="7716" spans="1:7" ht="15">
      <c r="A7716" s="28"/>
      <c r="G7716" s="29"/>
    </row>
    <row r="7717" spans="1:7" ht="15">
      <c r="A7717" s="28"/>
      <c r="G7717" s="29"/>
    </row>
    <row r="7718" spans="1:7" ht="15">
      <c r="A7718" s="28"/>
      <c r="G7718" s="29"/>
    </row>
    <row r="7719" spans="1:7" ht="15">
      <c r="A7719" s="28"/>
      <c r="G7719" s="29"/>
    </row>
    <row r="7720" spans="1:7" ht="15">
      <c r="A7720" s="28"/>
      <c r="G7720" s="29"/>
    </row>
    <row r="7721" spans="1:7" ht="15">
      <c r="A7721" s="28"/>
      <c r="G7721" s="29"/>
    </row>
    <row r="7722" spans="1:7" ht="15">
      <c r="A7722" s="28"/>
      <c r="G7722" s="29"/>
    </row>
    <row r="7723" spans="1:7" ht="15">
      <c r="A7723" s="28"/>
      <c r="G7723" s="29"/>
    </row>
    <row r="7724" spans="1:7" ht="15">
      <c r="A7724" s="28"/>
      <c r="G7724" s="29"/>
    </row>
    <row r="7725" spans="1:7" ht="15">
      <c r="A7725" s="28"/>
      <c r="G7725" s="29"/>
    </row>
    <row r="7726" spans="1:7" ht="15">
      <c r="A7726" s="28"/>
      <c r="G7726" s="29"/>
    </row>
    <row r="7727" spans="1:7" ht="15">
      <c r="A7727" s="28"/>
      <c r="G7727" s="29"/>
    </row>
    <row r="7728" spans="1:7" ht="15">
      <c r="A7728" s="28"/>
      <c r="G7728" s="29"/>
    </row>
    <row r="7729" spans="1:7" ht="15">
      <c r="A7729" s="28"/>
      <c r="G7729" s="29"/>
    </row>
    <row r="7730" spans="1:7" ht="15">
      <c r="A7730" s="28"/>
      <c r="G7730" s="29"/>
    </row>
    <row r="7731" spans="1:7" ht="15">
      <c r="A7731" s="28"/>
      <c r="G7731" s="29"/>
    </row>
    <row r="7732" spans="1:7" ht="15">
      <c r="A7732" s="28"/>
      <c r="G7732" s="29"/>
    </row>
    <row r="7733" spans="1:7" ht="15">
      <c r="A7733" s="28"/>
      <c r="G7733" s="29"/>
    </row>
    <row r="7734" spans="1:7" ht="15">
      <c r="A7734" s="28"/>
      <c r="G7734" s="29"/>
    </row>
    <row r="7735" spans="1:7" ht="15">
      <c r="A7735" s="28"/>
      <c r="G7735" s="29"/>
    </row>
    <row r="7736" spans="1:7" ht="15">
      <c r="A7736" s="28"/>
      <c r="G7736" s="29"/>
    </row>
    <row r="7737" spans="1:7" ht="15">
      <c r="A7737" s="28"/>
      <c r="G7737" s="29"/>
    </row>
    <row r="7738" spans="1:7" ht="15">
      <c r="A7738" s="28"/>
      <c r="G7738" s="29"/>
    </row>
    <row r="7739" spans="1:7" ht="15">
      <c r="A7739" s="28"/>
      <c r="G7739" s="29"/>
    </row>
    <row r="7740" spans="1:7" ht="15">
      <c r="A7740" s="28"/>
      <c r="G7740" s="29"/>
    </row>
    <row r="7741" spans="1:7" ht="15">
      <c r="A7741" s="28"/>
      <c r="G7741" s="29"/>
    </row>
    <row r="7742" spans="1:7" ht="15">
      <c r="A7742" s="28"/>
      <c r="G7742" s="29"/>
    </row>
    <row r="7743" spans="1:7" ht="15">
      <c r="A7743" s="28"/>
      <c r="G7743" s="29"/>
    </row>
    <row r="7744" spans="1:7" ht="15">
      <c r="A7744" s="28"/>
      <c r="G7744" s="29"/>
    </row>
    <row r="7745" spans="1:7" ht="15">
      <c r="A7745" s="28"/>
      <c r="G7745" s="29"/>
    </row>
    <row r="7746" spans="1:7" ht="15">
      <c r="A7746" s="28"/>
      <c r="G7746" s="29"/>
    </row>
    <row r="7747" spans="1:7" ht="15">
      <c r="A7747" s="28"/>
      <c r="G7747" s="29"/>
    </row>
    <row r="7748" spans="1:7" ht="15">
      <c r="A7748" s="28"/>
      <c r="G7748" s="29"/>
    </row>
    <row r="7749" spans="1:7" ht="15">
      <c r="A7749" s="28"/>
      <c r="G7749" s="29"/>
    </row>
    <row r="7750" spans="1:7" ht="15">
      <c r="A7750" s="28"/>
      <c r="G7750" s="29"/>
    </row>
    <row r="7751" spans="1:7" ht="15">
      <c r="A7751" s="28"/>
      <c r="G7751" s="29"/>
    </row>
    <row r="7752" spans="1:7" ht="15">
      <c r="A7752" s="28"/>
      <c r="G7752" s="29"/>
    </row>
    <row r="7753" spans="1:7" ht="15">
      <c r="A7753" s="28"/>
      <c r="G7753" s="29"/>
    </row>
    <row r="7754" spans="1:7" ht="15">
      <c r="A7754" s="28"/>
      <c r="G7754" s="29"/>
    </row>
    <row r="7755" spans="1:7" ht="15">
      <c r="A7755" s="28"/>
      <c r="G7755" s="29"/>
    </row>
    <row r="7756" spans="1:7" ht="15">
      <c r="A7756" s="28"/>
      <c r="G7756" s="29"/>
    </row>
    <row r="7757" spans="1:7" ht="15">
      <c r="A7757" s="28"/>
      <c r="G7757" s="29"/>
    </row>
    <row r="7758" spans="1:7" ht="15">
      <c r="A7758" s="28"/>
      <c r="G7758" s="29"/>
    </row>
    <row r="7759" spans="1:7" ht="15">
      <c r="A7759" s="28"/>
      <c r="G7759" s="29"/>
    </row>
    <row r="7760" spans="1:7" ht="15">
      <c r="A7760" s="28"/>
      <c r="G7760" s="29"/>
    </row>
    <row r="7761" spans="1:7" ht="15">
      <c r="A7761" s="28"/>
      <c r="G7761" s="29"/>
    </row>
    <row r="7762" spans="1:7" ht="15">
      <c r="A7762" s="28"/>
      <c r="G7762" s="29"/>
    </row>
    <row r="7763" spans="1:7" ht="15">
      <c r="A7763" s="28"/>
      <c r="G7763" s="29"/>
    </row>
    <row r="7764" spans="1:7" ht="15">
      <c r="A7764" s="28"/>
      <c r="G7764" s="29"/>
    </row>
    <row r="7765" spans="1:7" ht="15">
      <c r="A7765" s="28"/>
      <c r="G7765" s="29"/>
    </row>
    <row r="7766" spans="1:7" ht="15">
      <c r="A7766" s="28"/>
      <c r="G7766" s="29"/>
    </row>
    <row r="7767" spans="1:7" ht="15">
      <c r="A7767" s="28"/>
      <c r="G7767" s="29"/>
    </row>
    <row r="7768" spans="1:7" ht="15">
      <c r="A7768" s="28"/>
      <c r="G7768" s="29"/>
    </row>
    <row r="7769" spans="1:7" ht="15">
      <c r="A7769" s="28"/>
      <c r="G7769" s="29"/>
    </row>
    <row r="7770" spans="1:7" ht="15">
      <c r="A7770" s="28"/>
      <c r="G7770" s="29"/>
    </row>
    <row r="7771" spans="1:7" ht="15">
      <c r="A7771" s="28"/>
      <c r="G7771" s="29"/>
    </row>
    <row r="7772" spans="1:7" ht="15">
      <c r="A7772" s="28"/>
      <c r="G7772" s="29"/>
    </row>
    <row r="7773" spans="1:7" ht="15">
      <c r="A7773" s="28"/>
      <c r="G7773" s="29"/>
    </row>
    <row r="7774" spans="1:7" ht="15">
      <c r="A7774" s="28"/>
      <c r="G7774" s="29"/>
    </row>
    <row r="7775" spans="1:7" ht="15">
      <c r="A7775" s="28"/>
      <c r="G7775" s="29"/>
    </row>
    <row r="7776" spans="1:7" ht="15">
      <c r="A7776" s="28"/>
      <c r="G7776" s="29"/>
    </row>
    <row r="7777" spans="1:7" ht="15">
      <c r="A7777" s="28"/>
      <c r="G7777" s="29"/>
    </row>
    <row r="7778" spans="1:7" ht="15">
      <c r="A7778" s="28"/>
      <c r="G7778" s="29"/>
    </row>
    <row r="7779" spans="1:7" ht="15">
      <c r="A7779" s="28"/>
      <c r="G7779" s="29"/>
    </row>
    <row r="7780" spans="1:7" ht="15">
      <c r="A7780" s="28"/>
      <c r="G7780" s="29"/>
    </row>
    <row r="7781" spans="1:7" ht="15">
      <c r="A7781" s="28"/>
      <c r="G7781" s="29"/>
    </row>
    <row r="7782" spans="1:7" ht="15">
      <c r="A7782" s="28"/>
      <c r="G7782" s="29"/>
    </row>
    <row r="7783" spans="1:7" ht="15">
      <c r="A7783" s="28"/>
      <c r="G7783" s="29"/>
    </row>
    <row r="7784" spans="1:7" ht="15">
      <c r="A7784" s="28"/>
      <c r="G7784" s="29"/>
    </row>
    <row r="7785" spans="1:7" ht="15">
      <c r="A7785" s="28"/>
      <c r="G7785" s="29"/>
    </row>
    <row r="7786" spans="1:7" ht="15">
      <c r="A7786" s="28"/>
      <c r="G7786" s="29"/>
    </row>
    <row r="7787" spans="1:7" ht="15">
      <c r="A7787" s="28"/>
      <c r="G7787" s="29"/>
    </row>
    <row r="7788" spans="1:7" ht="15">
      <c r="A7788" s="28"/>
      <c r="G7788" s="29"/>
    </row>
    <row r="7789" spans="1:7" ht="15">
      <c r="A7789" s="28"/>
      <c r="G7789" s="29"/>
    </row>
    <row r="7790" spans="1:7" ht="15">
      <c r="A7790" s="28"/>
      <c r="G7790" s="29"/>
    </row>
    <row r="7791" spans="1:7" ht="15">
      <c r="A7791" s="28"/>
      <c r="G7791" s="29"/>
    </row>
    <row r="7792" spans="1:7" ht="15">
      <c r="A7792" s="28"/>
      <c r="G7792" s="29"/>
    </row>
    <row r="7793" spans="1:7" ht="15">
      <c r="A7793" s="28"/>
      <c r="G7793" s="29"/>
    </row>
    <row r="7794" spans="1:7" ht="15">
      <c r="A7794" s="28"/>
      <c r="G7794" s="29"/>
    </row>
    <row r="7795" spans="1:7" ht="15">
      <c r="A7795" s="28"/>
      <c r="G7795" s="29"/>
    </row>
    <row r="7796" spans="1:7" ht="15">
      <c r="A7796" s="28"/>
      <c r="G7796" s="29"/>
    </row>
    <row r="7797" spans="1:7" ht="15">
      <c r="A7797" s="28"/>
      <c r="G7797" s="29"/>
    </row>
    <row r="7798" spans="1:7" ht="15">
      <c r="A7798" s="28"/>
      <c r="G7798" s="29"/>
    </row>
    <row r="7799" spans="1:7" ht="15">
      <c r="A7799" s="28"/>
      <c r="G7799" s="29"/>
    </row>
    <row r="7800" spans="1:7" ht="15">
      <c r="A7800" s="28"/>
      <c r="G7800" s="29"/>
    </row>
    <row r="7801" spans="1:7" ht="15">
      <c r="A7801" s="28"/>
      <c r="G7801" s="29"/>
    </row>
    <row r="7802" spans="1:7" ht="15">
      <c r="A7802" s="28"/>
      <c r="G7802" s="29"/>
    </row>
    <row r="7803" spans="1:7" ht="15">
      <c r="A7803" s="28"/>
      <c r="G7803" s="29"/>
    </row>
    <row r="7804" spans="1:7" ht="15">
      <c r="A7804" s="28"/>
      <c r="G7804" s="29"/>
    </row>
    <row r="7805" spans="1:7" ht="15">
      <c r="A7805" s="28"/>
      <c r="G7805" s="29"/>
    </row>
    <row r="7806" spans="1:7" ht="15">
      <c r="A7806" s="28"/>
      <c r="G7806" s="29"/>
    </row>
    <row r="7807" spans="1:7" ht="15">
      <c r="A7807" s="28"/>
      <c r="G7807" s="29"/>
    </row>
    <row r="7808" spans="1:7" ht="15">
      <c r="A7808" s="28"/>
      <c r="G7808" s="29"/>
    </row>
    <row r="7809" spans="1:7" ht="15">
      <c r="A7809" s="28"/>
      <c r="G7809" s="29"/>
    </row>
    <row r="7810" spans="1:7" ht="15">
      <c r="A7810" s="28"/>
      <c r="G7810" s="29"/>
    </row>
    <row r="7811" spans="1:7" ht="15">
      <c r="A7811" s="28"/>
      <c r="G7811" s="29"/>
    </row>
    <row r="7812" spans="1:7" ht="15">
      <c r="A7812" s="28"/>
      <c r="G7812" s="29"/>
    </row>
    <row r="7813" spans="1:7" ht="15">
      <c r="A7813" s="28"/>
      <c r="G7813" s="29"/>
    </row>
    <row r="7814" spans="1:7" ht="15">
      <c r="A7814" s="28"/>
      <c r="G7814" s="29"/>
    </row>
    <row r="7815" spans="1:7" ht="15">
      <c r="A7815" s="28"/>
      <c r="G7815" s="29"/>
    </row>
    <row r="7816" spans="1:7" ht="15">
      <c r="A7816" s="28"/>
      <c r="G7816" s="29"/>
    </row>
    <row r="7817" spans="1:7" ht="15">
      <c r="A7817" s="28"/>
      <c r="G7817" s="29"/>
    </row>
    <row r="7818" spans="1:7" ht="15">
      <c r="A7818" s="28"/>
      <c r="G7818" s="29"/>
    </row>
    <row r="7819" spans="1:7" ht="15">
      <c r="A7819" s="28"/>
      <c r="G7819" s="29"/>
    </row>
    <row r="7820" spans="1:7" ht="15">
      <c r="A7820" s="28"/>
      <c r="G7820" s="29"/>
    </row>
    <row r="7821" spans="1:7" ht="15">
      <c r="A7821" s="28"/>
      <c r="G7821" s="29"/>
    </row>
    <row r="7822" spans="1:7" ht="15">
      <c r="A7822" s="28"/>
      <c r="G7822" s="29"/>
    </row>
    <row r="7823" spans="1:7" ht="15">
      <c r="A7823" s="28"/>
      <c r="G7823" s="29"/>
    </row>
    <row r="7824" spans="1:7" ht="15">
      <c r="A7824" s="28"/>
      <c r="G7824" s="29"/>
    </row>
    <row r="7825" spans="1:7" ht="15">
      <c r="A7825" s="28"/>
      <c r="G7825" s="29"/>
    </row>
    <row r="7826" spans="1:7" ht="15">
      <c r="A7826" s="28"/>
      <c r="G7826" s="29"/>
    </row>
    <row r="7827" spans="1:7" ht="15">
      <c r="A7827" s="28"/>
      <c r="G7827" s="29"/>
    </row>
    <row r="7828" spans="1:7" ht="15">
      <c r="A7828" s="28"/>
      <c r="G7828" s="29"/>
    </row>
    <row r="7829" spans="1:7" ht="15">
      <c r="A7829" s="28"/>
      <c r="G7829" s="29"/>
    </row>
    <row r="7830" spans="1:7" ht="15">
      <c r="A7830" s="28"/>
      <c r="G7830" s="29"/>
    </row>
    <row r="7831" spans="1:7" ht="15">
      <c r="A7831" s="28"/>
      <c r="G7831" s="29"/>
    </row>
    <row r="7832" spans="1:7" ht="15">
      <c r="A7832" s="28"/>
      <c r="G7832" s="29"/>
    </row>
    <row r="7833" spans="1:7" ht="15">
      <c r="A7833" s="28"/>
      <c r="G7833" s="29"/>
    </row>
    <row r="7834" spans="1:7" ht="15">
      <c r="A7834" s="28"/>
      <c r="G7834" s="29"/>
    </row>
    <row r="7835" spans="1:7" ht="15">
      <c r="A7835" s="28"/>
      <c r="G7835" s="29"/>
    </row>
    <row r="7836" spans="1:7" ht="15">
      <c r="A7836" s="28"/>
      <c r="G7836" s="29"/>
    </row>
    <row r="7837" spans="1:7" ht="15">
      <c r="A7837" s="28"/>
      <c r="G7837" s="29"/>
    </row>
    <row r="7838" spans="1:7" ht="15">
      <c r="A7838" s="28"/>
      <c r="G7838" s="29"/>
    </row>
    <row r="7839" spans="1:7" ht="15">
      <c r="A7839" s="28"/>
      <c r="G7839" s="29"/>
    </row>
    <row r="7840" spans="1:7" ht="15">
      <c r="A7840" s="28"/>
      <c r="G7840" s="29"/>
    </row>
    <row r="7841" spans="1:7" ht="15">
      <c r="A7841" s="28"/>
      <c r="G7841" s="29"/>
    </row>
    <row r="7842" spans="1:7" ht="15">
      <c r="A7842" s="28"/>
      <c r="G7842" s="29"/>
    </row>
    <row r="7843" spans="1:7" ht="15">
      <c r="A7843" s="28"/>
      <c r="G7843" s="29"/>
    </row>
    <row r="7844" spans="1:7" ht="15">
      <c r="A7844" s="28"/>
      <c r="G7844" s="29"/>
    </row>
    <row r="7845" spans="1:7" ht="15">
      <c r="A7845" s="28"/>
      <c r="G7845" s="29"/>
    </row>
    <row r="7846" spans="1:7" ht="15">
      <c r="A7846" s="28"/>
      <c r="G7846" s="29"/>
    </row>
    <row r="7847" spans="1:7" ht="15">
      <c r="A7847" s="28"/>
      <c r="G7847" s="29"/>
    </row>
    <row r="7848" spans="1:7" ht="15">
      <c r="A7848" s="28"/>
      <c r="G7848" s="29"/>
    </row>
    <row r="7849" spans="1:7" ht="15">
      <c r="A7849" s="28"/>
      <c r="G7849" s="29"/>
    </row>
    <row r="7850" spans="1:7" ht="15">
      <c r="A7850" s="28"/>
      <c r="G7850" s="29"/>
    </row>
    <row r="7851" spans="1:7" ht="15">
      <c r="A7851" s="28"/>
      <c r="G7851" s="29"/>
    </row>
    <row r="7852" spans="1:7" ht="15">
      <c r="A7852" s="28"/>
      <c r="G7852" s="29"/>
    </row>
    <row r="7853" spans="1:7" ht="15">
      <c r="A7853" s="28"/>
      <c r="G7853" s="29"/>
    </row>
    <row r="7854" spans="1:7" ht="15">
      <c r="A7854" s="28"/>
      <c r="G7854" s="29"/>
    </row>
    <row r="7855" spans="1:7" ht="15">
      <c r="A7855" s="28"/>
      <c r="G7855" s="29"/>
    </row>
    <row r="7856" spans="1:7" ht="15">
      <c r="A7856" s="28"/>
      <c r="G7856" s="29"/>
    </row>
    <row r="7857" spans="1:7" ht="15">
      <c r="A7857" s="28"/>
      <c r="G7857" s="29"/>
    </row>
    <row r="7858" spans="1:7" ht="15">
      <c r="A7858" s="28"/>
      <c r="G7858" s="29"/>
    </row>
    <row r="7859" spans="1:7" ht="15">
      <c r="A7859" s="28"/>
      <c r="G7859" s="29"/>
    </row>
    <row r="7860" spans="1:7" ht="15">
      <c r="A7860" s="28"/>
      <c r="G7860" s="29"/>
    </row>
    <row r="7861" spans="1:7" ht="15">
      <c r="A7861" s="28"/>
      <c r="G7861" s="29"/>
    </row>
    <row r="7862" spans="1:7" ht="15">
      <c r="A7862" s="28"/>
      <c r="G7862" s="29"/>
    </row>
    <row r="7863" spans="1:7" ht="15">
      <c r="A7863" s="28"/>
      <c r="G7863" s="29"/>
    </row>
    <row r="7864" spans="1:7" ht="15">
      <c r="A7864" s="28"/>
      <c r="G7864" s="29"/>
    </row>
    <row r="7865" spans="1:7" ht="15">
      <c r="A7865" s="28"/>
      <c r="G7865" s="29"/>
    </row>
    <row r="7866" spans="1:7" ht="15">
      <c r="A7866" s="28"/>
      <c r="G7866" s="29"/>
    </row>
    <row r="7867" spans="1:7" ht="15">
      <c r="A7867" s="28"/>
      <c r="G7867" s="29"/>
    </row>
    <row r="7868" spans="1:7" ht="15">
      <c r="A7868" s="28"/>
      <c r="G7868" s="29"/>
    </row>
    <row r="7869" spans="1:7" ht="15">
      <c r="A7869" s="28"/>
      <c r="G7869" s="29"/>
    </row>
    <row r="7870" spans="1:7" ht="15">
      <c r="A7870" s="28"/>
      <c r="G7870" s="29"/>
    </row>
    <row r="7871" spans="1:7" ht="15">
      <c r="A7871" s="28"/>
      <c r="G7871" s="29"/>
    </row>
    <row r="7872" spans="1:7" ht="15">
      <c r="A7872" s="28"/>
      <c r="G7872" s="29"/>
    </row>
    <row r="7873" spans="1:7" ht="15">
      <c r="A7873" s="28"/>
      <c r="G7873" s="29"/>
    </row>
    <row r="7874" spans="1:7" ht="15">
      <c r="A7874" s="28"/>
      <c r="G7874" s="29"/>
    </row>
    <row r="7875" spans="1:7" ht="15">
      <c r="A7875" s="28"/>
      <c r="G7875" s="29"/>
    </row>
    <row r="7876" spans="1:7" ht="15">
      <c r="A7876" s="28"/>
      <c r="G7876" s="29"/>
    </row>
    <row r="7877" spans="1:7" ht="15">
      <c r="A7877" s="28"/>
      <c r="G7877" s="29"/>
    </row>
    <row r="7878" spans="1:7" ht="15">
      <c r="A7878" s="28"/>
      <c r="G7878" s="29"/>
    </row>
    <row r="7879" spans="1:7" ht="15">
      <c r="A7879" s="28"/>
      <c r="G7879" s="29"/>
    </row>
    <row r="7880" spans="1:7" ht="15">
      <c r="A7880" s="28"/>
      <c r="G7880" s="29"/>
    </row>
    <row r="7881" spans="1:7" ht="15">
      <c r="A7881" s="28"/>
      <c r="G7881" s="29"/>
    </row>
    <row r="7882" spans="1:7" ht="15">
      <c r="A7882" s="28"/>
      <c r="G7882" s="29"/>
    </row>
    <row r="7883" spans="1:7" ht="15">
      <c r="A7883" s="28"/>
      <c r="G7883" s="29"/>
    </row>
    <row r="7884" spans="1:7" ht="15">
      <c r="A7884" s="28"/>
      <c r="G7884" s="29"/>
    </row>
    <row r="7885" spans="1:7" ht="15">
      <c r="A7885" s="28"/>
      <c r="G7885" s="29"/>
    </row>
    <row r="7886" spans="1:7" ht="15">
      <c r="A7886" s="28"/>
      <c r="G7886" s="29"/>
    </row>
    <row r="7887" spans="1:7" ht="15">
      <c r="A7887" s="28"/>
      <c r="G7887" s="29"/>
    </row>
    <row r="7888" spans="1:7" ht="15">
      <c r="A7888" s="28"/>
      <c r="G7888" s="29"/>
    </row>
    <row r="7889" spans="1:7" ht="15">
      <c r="A7889" s="28"/>
      <c r="G7889" s="29"/>
    </row>
    <row r="7890" spans="1:7" ht="15">
      <c r="A7890" s="28"/>
      <c r="G7890" s="29"/>
    </row>
    <row r="7891" spans="1:7" ht="15">
      <c r="A7891" s="28"/>
      <c r="G7891" s="29"/>
    </row>
    <row r="7892" spans="1:7" ht="15">
      <c r="A7892" s="28"/>
      <c r="G7892" s="29"/>
    </row>
    <row r="7893" spans="1:7" ht="15">
      <c r="A7893" s="28"/>
      <c r="G7893" s="29"/>
    </row>
    <row r="7894" spans="1:7" ht="15">
      <c r="A7894" s="28"/>
      <c r="G7894" s="29"/>
    </row>
    <row r="7895" spans="1:7" ht="15">
      <c r="A7895" s="28"/>
      <c r="G7895" s="29"/>
    </row>
    <row r="7896" spans="1:7" ht="15">
      <c r="A7896" s="28"/>
      <c r="G7896" s="29"/>
    </row>
    <row r="7897" spans="1:7" ht="15">
      <c r="A7897" s="28"/>
      <c r="G7897" s="29"/>
    </row>
    <row r="7898" spans="1:7" ht="15">
      <c r="A7898" s="28"/>
      <c r="G7898" s="29"/>
    </row>
    <row r="7899" spans="1:7" ht="15">
      <c r="A7899" s="28"/>
      <c r="G7899" s="29"/>
    </row>
    <row r="7900" spans="1:7" ht="15">
      <c r="A7900" s="28"/>
      <c r="G7900" s="29"/>
    </row>
    <row r="7901" spans="1:7" ht="15">
      <c r="A7901" s="28"/>
      <c r="G7901" s="29"/>
    </row>
    <row r="7902" spans="1:7" ht="15">
      <c r="A7902" s="28"/>
      <c r="G7902" s="29"/>
    </row>
    <row r="7903" spans="1:7" ht="15">
      <c r="A7903" s="28"/>
      <c r="G7903" s="29"/>
    </row>
    <row r="7904" spans="1:7" ht="15">
      <c r="A7904" s="28"/>
      <c r="G7904" s="29"/>
    </row>
    <row r="7905" spans="1:7" ht="15">
      <c r="A7905" s="28"/>
      <c r="G7905" s="29"/>
    </row>
    <row r="7906" spans="1:7" ht="15">
      <c r="A7906" s="28"/>
      <c r="G7906" s="29"/>
    </row>
    <row r="7907" spans="1:7" ht="15">
      <c r="A7907" s="28"/>
      <c r="G7907" s="29"/>
    </row>
    <row r="7908" spans="1:7" ht="15">
      <c r="A7908" s="28"/>
      <c r="G7908" s="29"/>
    </row>
    <row r="7909" spans="1:7" ht="15">
      <c r="A7909" s="28"/>
      <c r="G7909" s="29"/>
    </row>
    <row r="7910" spans="1:7" ht="15">
      <c r="A7910" s="28"/>
      <c r="G7910" s="29"/>
    </row>
    <row r="7911" spans="1:7" ht="15">
      <c r="A7911" s="28"/>
      <c r="G7911" s="29"/>
    </row>
    <row r="7912" spans="1:7" ht="15">
      <c r="A7912" s="28"/>
      <c r="G7912" s="29"/>
    </row>
    <row r="7913" spans="1:7" ht="15">
      <c r="A7913" s="28"/>
      <c r="G7913" s="29"/>
    </row>
    <row r="7914" spans="1:7" ht="15">
      <c r="A7914" s="28"/>
      <c r="G7914" s="29"/>
    </row>
    <row r="7915" spans="1:7" ht="15">
      <c r="A7915" s="28"/>
      <c r="G7915" s="29"/>
    </row>
    <row r="7916" spans="1:7" ht="15">
      <c r="A7916" s="28"/>
      <c r="G7916" s="29"/>
    </row>
    <row r="7917" spans="1:7" ht="15">
      <c r="A7917" s="28"/>
      <c r="G7917" s="29"/>
    </row>
    <row r="7918" spans="1:7" ht="15">
      <c r="A7918" s="28"/>
      <c r="G7918" s="29"/>
    </row>
    <row r="7919" spans="1:7" ht="15">
      <c r="A7919" s="28"/>
      <c r="G7919" s="29"/>
    </row>
    <row r="7920" spans="1:7" ht="15">
      <c r="A7920" s="28"/>
      <c r="G7920" s="29"/>
    </row>
    <row r="7921" spans="1:7" ht="15">
      <c r="A7921" s="28"/>
      <c r="G7921" s="29"/>
    </row>
    <row r="7922" spans="1:7" ht="15">
      <c r="A7922" s="28"/>
      <c r="G7922" s="29"/>
    </row>
    <row r="7923" spans="1:7" ht="15">
      <c r="A7923" s="28"/>
      <c r="G7923" s="29"/>
    </row>
    <row r="7924" spans="1:7" ht="15">
      <c r="A7924" s="28"/>
      <c r="G7924" s="29"/>
    </row>
    <row r="7925" spans="1:7" ht="15">
      <c r="A7925" s="28"/>
      <c r="G7925" s="29"/>
    </row>
    <row r="7926" spans="1:7" ht="15">
      <c r="A7926" s="28"/>
      <c r="G7926" s="29"/>
    </row>
    <row r="7927" spans="1:7" ht="15">
      <c r="A7927" s="28"/>
      <c r="G7927" s="29"/>
    </row>
    <row r="7928" spans="1:7" ht="15">
      <c r="A7928" s="28"/>
      <c r="G7928" s="29"/>
    </row>
    <row r="7929" spans="1:7" ht="15">
      <c r="A7929" s="28"/>
      <c r="G7929" s="29"/>
    </row>
    <row r="7930" spans="1:7" ht="15">
      <c r="A7930" s="28"/>
      <c r="G7930" s="29"/>
    </row>
    <row r="7931" spans="1:7" ht="15">
      <c r="A7931" s="28"/>
      <c r="G7931" s="29"/>
    </row>
    <row r="7932" spans="1:7" ht="15">
      <c r="A7932" s="28"/>
      <c r="G7932" s="29"/>
    </row>
    <row r="7933" spans="1:7" ht="15">
      <c r="A7933" s="28"/>
      <c r="G7933" s="29"/>
    </row>
    <row r="7934" spans="1:7" ht="15">
      <c r="A7934" s="28"/>
      <c r="G7934" s="29"/>
    </row>
    <row r="7935" spans="1:7" ht="15">
      <c r="A7935" s="28"/>
      <c r="G7935" s="29"/>
    </row>
    <row r="7936" spans="1:7" ht="15">
      <c r="A7936" s="28"/>
      <c r="G7936" s="29"/>
    </row>
    <row r="7937" spans="1:7" ht="15">
      <c r="A7937" s="28"/>
      <c r="G7937" s="29"/>
    </row>
    <row r="7938" spans="1:7" ht="15">
      <c r="A7938" s="28"/>
      <c r="G7938" s="29"/>
    </row>
    <row r="7939" spans="1:7" ht="15">
      <c r="A7939" s="28"/>
      <c r="G7939" s="29"/>
    </row>
    <row r="7940" spans="1:7" ht="15">
      <c r="A7940" s="28"/>
      <c r="G7940" s="29"/>
    </row>
    <row r="7941" spans="1:7" ht="15">
      <c r="A7941" s="28"/>
      <c r="G7941" s="29"/>
    </row>
    <row r="7942" spans="1:7" ht="15">
      <c r="A7942" s="28"/>
      <c r="G7942" s="29"/>
    </row>
    <row r="7943" spans="1:7" ht="15">
      <c r="A7943" s="28"/>
      <c r="G7943" s="29"/>
    </row>
    <row r="7944" spans="1:7" ht="15">
      <c r="A7944" s="28"/>
      <c r="G7944" s="29"/>
    </row>
    <row r="7945" spans="1:7" ht="15">
      <c r="A7945" s="28"/>
      <c r="G7945" s="29"/>
    </row>
    <row r="7946" spans="1:7" ht="15">
      <c r="A7946" s="28"/>
      <c r="G7946" s="29"/>
    </row>
    <row r="7947" spans="1:7" ht="15">
      <c r="A7947" s="28"/>
      <c r="G7947" s="29"/>
    </row>
    <row r="7948" spans="1:7" ht="15">
      <c r="A7948" s="28"/>
      <c r="G7948" s="29"/>
    </row>
    <row r="7949" spans="1:7" ht="15">
      <c r="A7949" s="28"/>
      <c r="G7949" s="29"/>
    </row>
    <row r="7950" spans="1:7" ht="15">
      <c r="A7950" s="28"/>
      <c r="G7950" s="29"/>
    </row>
    <row r="7951" spans="1:7" ht="15">
      <c r="A7951" s="28"/>
      <c r="G7951" s="29"/>
    </row>
    <row r="7952" spans="1:7" ht="15">
      <c r="A7952" s="28"/>
      <c r="G7952" s="29"/>
    </row>
    <row r="7953" spans="1:7" ht="15">
      <c r="A7953" s="28"/>
      <c r="G7953" s="29"/>
    </row>
    <row r="7954" spans="1:7" ht="15">
      <c r="A7954" s="28"/>
      <c r="G7954" s="29"/>
    </row>
    <row r="7955" spans="1:7" ht="15">
      <c r="A7955" s="28"/>
      <c r="G7955" s="29"/>
    </row>
    <row r="7956" spans="1:7" ht="15">
      <c r="A7956" s="28"/>
      <c r="G7956" s="29"/>
    </row>
    <row r="7957" spans="1:7" ht="15">
      <c r="A7957" s="28"/>
      <c r="G7957" s="29"/>
    </row>
    <row r="7958" spans="1:7" ht="15">
      <c r="A7958" s="28"/>
      <c r="G7958" s="29"/>
    </row>
    <row r="7959" spans="1:7" ht="15">
      <c r="A7959" s="28"/>
      <c r="G7959" s="29"/>
    </row>
    <row r="7960" spans="1:7" ht="15">
      <c r="A7960" s="28"/>
      <c r="G7960" s="29"/>
    </row>
    <row r="7961" spans="1:7" ht="15">
      <c r="A7961" s="28"/>
      <c r="G7961" s="29"/>
    </row>
    <row r="7962" spans="1:7" ht="15">
      <c r="A7962" s="28"/>
      <c r="G7962" s="29"/>
    </row>
    <row r="7963" spans="1:7" ht="15">
      <c r="A7963" s="28"/>
      <c r="G7963" s="29"/>
    </row>
    <row r="7964" spans="1:7" ht="15">
      <c r="A7964" s="28"/>
      <c r="G7964" s="29"/>
    </row>
    <row r="7965" spans="1:7" ht="15">
      <c r="A7965" s="28"/>
      <c r="G7965" s="29"/>
    </row>
    <row r="7966" spans="1:7" ht="15">
      <c r="A7966" s="28"/>
      <c r="G7966" s="29"/>
    </row>
    <row r="7967" spans="1:7" ht="15">
      <c r="A7967" s="28"/>
      <c r="G7967" s="29"/>
    </row>
    <row r="7968" spans="1:7" ht="15">
      <c r="A7968" s="28"/>
      <c r="G7968" s="29"/>
    </row>
    <row r="7969" spans="1:7" ht="15">
      <c r="A7969" s="28"/>
      <c r="G7969" s="29"/>
    </row>
    <row r="7970" spans="1:7" ht="15">
      <c r="A7970" s="28"/>
      <c r="G7970" s="29"/>
    </row>
    <row r="7971" spans="1:7" ht="15">
      <c r="A7971" s="28"/>
      <c r="G7971" s="29"/>
    </row>
    <row r="7972" spans="1:7" ht="15">
      <c r="A7972" s="28"/>
      <c r="G7972" s="29"/>
    </row>
    <row r="7973" spans="1:7" ht="15">
      <c r="A7973" s="28"/>
      <c r="G7973" s="29"/>
    </row>
    <row r="7974" spans="1:7" ht="15">
      <c r="A7974" s="28"/>
      <c r="G7974" s="29"/>
    </row>
    <row r="7975" spans="1:7" ht="15">
      <c r="A7975" s="28"/>
      <c r="G7975" s="29"/>
    </row>
    <row r="7976" spans="1:7" ht="15">
      <c r="A7976" s="28"/>
      <c r="G7976" s="29"/>
    </row>
    <row r="7977" spans="1:7" ht="15">
      <c r="A7977" s="28"/>
      <c r="G7977" s="29"/>
    </row>
    <row r="7978" spans="1:7" ht="15">
      <c r="A7978" s="28"/>
      <c r="G7978" s="29"/>
    </row>
    <row r="7979" spans="1:7" ht="15">
      <c r="A7979" s="28"/>
      <c r="G7979" s="29"/>
    </row>
    <row r="7980" spans="1:7" ht="15">
      <c r="A7980" s="28"/>
      <c r="G7980" s="29"/>
    </row>
    <row r="7981" spans="1:7" ht="15">
      <c r="A7981" s="28"/>
      <c r="G7981" s="29"/>
    </row>
    <row r="7982" spans="1:7" ht="15">
      <c r="A7982" s="28"/>
      <c r="G7982" s="29"/>
    </row>
    <row r="7983" spans="1:7" ht="15">
      <c r="A7983" s="28"/>
      <c r="G7983" s="29"/>
    </row>
    <row r="7984" spans="1:7" ht="15">
      <c r="A7984" s="28"/>
      <c r="G7984" s="29"/>
    </row>
    <row r="7985" spans="1:7" ht="15">
      <c r="A7985" s="28"/>
      <c r="G7985" s="29"/>
    </row>
    <row r="7986" spans="1:7" ht="15">
      <c r="A7986" s="28"/>
      <c r="G7986" s="29"/>
    </row>
    <row r="7987" spans="1:7" ht="15">
      <c r="A7987" s="28"/>
      <c r="G7987" s="29"/>
    </row>
    <row r="7988" spans="1:7" ht="15">
      <c r="A7988" s="28"/>
      <c r="G7988" s="29"/>
    </row>
    <row r="7989" spans="1:7" ht="15">
      <c r="A7989" s="28"/>
      <c r="G7989" s="29"/>
    </row>
    <row r="7990" spans="1:7" ht="15">
      <c r="A7990" s="28"/>
      <c r="G7990" s="29"/>
    </row>
    <row r="7991" spans="1:7" ht="15">
      <c r="A7991" s="28"/>
      <c r="G7991" s="29"/>
    </row>
    <row r="7992" spans="1:7" ht="15">
      <c r="A7992" s="28"/>
      <c r="G7992" s="29"/>
    </row>
    <row r="7993" spans="1:7" ht="15">
      <c r="A7993" s="28"/>
      <c r="G7993" s="29"/>
    </row>
    <row r="7994" spans="1:7" ht="15">
      <c r="A7994" s="28"/>
      <c r="G7994" s="29"/>
    </row>
    <row r="7995" spans="1:7" ht="15">
      <c r="A7995" s="28"/>
      <c r="G7995" s="29"/>
    </row>
    <row r="7996" spans="1:7" ht="15">
      <c r="A7996" s="28"/>
      <c r="G7996" s="29"/>
    </row>
    <row r="7997" spans="1:7" ht="15">
      <c r="A7997" s="28"/>
      <c r="G7997" s="29"/>
    </row>
    <row r="7998" spans="1:7" ht="15">
      <c r="A7998" s="28"/>
      <c r="G7998" s="29"/>
    </row>
    <row r="7999" spans="1:7" ht="15">
      <c r="A7999" s="28"/>
      <c r="G7999" s="29"/>
    </row>
    <row r="8000" spans="1:7" ht="15">
      <c r="A8000" s="28"/>
      <c r="G8000" s="29"/>
    </row>
    <row r="8001" spans="1:7" ht="15">
      <c r="A8001" s="28"/>
      <c r="G8001" s="29"/>
    </row>
    <row r="8002" spans="1:7" ht="15">
      <c r="A8002" s="28"/>
      <c r="G8002" s="29"/>
    </row>
    <row r="8003" spans="1:7" ht="15">
      <c r="A8003" s="28"/>
      <c r="G8003" s="29"/>
    </row>
    <row r="8004" spans="1:7" ht="15">
      <c r="A8004" s="28"/>
      <c r="G8004" s="29"/>
    </row>
    <row r="8005" spans="1:7" ht="15">
      <c r="A8005" s="28"/>
      <c r="G8005" s="29"/>
    </row>
    <row r="8006" spans="1:7" ht="15">
      <c r="A8006" s="28"/>
      <c r="G8006" s="29"/>
    </row>
    <row r="8007" spans="1:7" ht="15">
      <c r="A8007" s="28"/>
      <c r="G8007" s="29"/>
    </row>
    <row r="8008" spans="1:7" ht="15">
      <c r="A8008" s="28"/>
      <c r="G8008" s="29"/>
    </row>
    <row r="8009" spans="1:7" ht="15">
      <c r="A8009" s="28"/>
      <c r="G8009" s="29"/>
    </row>
    <row r="8010" spans="1:7" ht="15">
      <c r="A8010" s="28"/>
      <c r="G8010" s="29"/>
    </row>
    <row r="8011" spans="1:7" ht="15">
      <c r="A8011" s="28"/>
      <c r="G8011" s="29"/>
    </row>
    <row r="8012" spans="1:7" ht="15">
      <c r="A8012" s="28"/>
      <c r="G8012" s="29"/>
    </row>
    <row r="8013" spans="1:7" ht="15">
      <c r="A8013" s="28"/>
      <c r="G8013" s="29"/>
    </row>
    <row r="8014" spans="1:7" ht="15">
      <c r="A8014" s="28"/>
      <c r="G8014" s="29"/>
    </row>
    <row r="8015" spans="1:7" ht="15">
      <c r="A8015" s="28"/>
      <c r="G8015" s="29"/>
    </row>
    <row r="8016" spans="1:7" ht="15">
      <c r="A8016" s="28"/>
      <c r="G8016" s="29"/>
    </row>
    <row r="8017" spans="1:7" ht="15">
      <c r="A8017" s="28"/>
      <c r="G8017" s="29"/>
    </row>
    <row r="8018" spans="1:7" ht="15">
      <c r="A8018" s="28"/>
      <c r="G8018" s="29"/>
    </row>
    <row r="8019" spans="1:7" ht="15">
      <c r="A8019" s="28"/>
      <c r="G8019" s="29"/>
    </row>
    <row r="8020" spans="1:7" ht="15">
      <c r="A8020" s="28"/>
      <c r="G8020" s="29"/>
    </row>
    <row r="8021" spans="1:7" ht="15">
      <c r="A8021" s="28"/>
      <c r="G8021" s="29"/>
    </row>
    <row r="8022" spans="1:7" ht="15">
      <c r="A8022" s="28"/>
      <c r="G8022" s="29"/>
    </row>
    <row r="8023" spans="1:7" ht="15">
      <c r="A8023" s="28"/>
      <c r="G8023" s="29"/>
    </row>
    <row r="8024" spans="1:7" ht="15">
      <c r="A8024" s="28"/>
      <c r="G8024" s="29"/>
    </row>
    <row r="8025" spans="1:7" ht="15">
      <c r="A8025" s="28"/>
      <c r="G8025" s="29"/>
    </row>
    <row r="8026" spans="1:7" ht="15">
      <c r="A8026" s="28"/>
      <c r="G8026" s="29"/>
    </row>
    <row r="8027" spans="1:7" ht="15">
      <c r="A8027" s="28"/>
      <c r="G8027" s="29"/>
    </row>
    <row r="8028" spans="1:7" ht="15">
      <c r="A8028" s="28"/>
      <c r="G8028" s="29"/>
    </row>
    <row r="8029" spans="1:7" ht="15">
      <c r="A8029" s="28"/>
      <c r="G8029" s="29"/>
    </row>
    <row r="8030" spans="1:7" ht="15">
      <c r="A8030" s="28"/>
      <c r="G8030" s="29"/>
    </row>
    <row r="8031" spans="1:7" ht="15">
      <c r="A8031" s="28"/>
      <c r="G8031" s="29"/>
    </row>
    <row r="8032" spans="1:7" ht="15">
      <c r="A8032" s="28"/>
      <c r="G8032" s="29"/>
    </row>
    <row r="8033" spans="1:7" ht="15">
      <c r="A8033" s="28"/>
      <c r="G8033" s="29"/>
    </row>
    <row r="8034" spans="1:7" ht="15">
      <c r="A8034" s="28"/>
      <c r="G8034" s="29"/>
    </row>
    <row r="8035" spans="1:7" ht="15">
      <c r="A8035" s="28"/>
      <c r="G8035" s="29"/>
    </row>
    <row r="8036" spans="1:7" ht="15">
      <c r="A8036" s="28"/>
      <c r="G8036" s="29"/>
    </row>
    <row r="8037" spans="1:7" ht="15">
      <c r="A8037" s="28"/>
      <c r="G8037" s="29"/>
    </row>
    <row r="8038" spans="1:7" ht="15">
      <c r="A8038" s="28"/>
      <c r="G8038" s="29"/>
    </row>
    <row r="8039" spans="1:7" ht="15">
      <c r="A8039" s="28"/>
      <c r="G8039" s="29"/>
    </row>
    <row r="8040" spans="1:7" ht="15">
      <c r="A8040" s="28"/>
      <c r="G8040" s="29"/>
    </row>
    <row r="8041" spans="1:7" ht="15">
      <c r="A8041" s="28"/>
      <c r="G8041" s="29"/>
    </row>
    <row r="8042" spans="1:7" ht="15">
      <c r="A8042" s="28"/>
      <c r="G8042" s="29"/>
    </row>
    <row r="8043" spans="1:7" ht="15">
      <c r="A8043" s="28"/>
      <c r="G8043" s="29"/>
    </row>
    <row r="8044" spans="1:7" ht="15">
      <c r="A8044" s="28"/>
      <c r="G8044" s="29"/>
    </row>
    <row r="8045" spans="1:7" ht="15">
      <c r="A8045" s="28"/>
      <c r="G8045" s="29"/>
    </row>
    <row r="8046" spans="1:7" ht="15">
      <c r="A8046" s="28"/>
      <c r="G8046" s="29"/>
    </row>
    <row r="8047" spans="1:7" ht="15">
      <c r="A8047" s="28"/>
      <c r="G8047" s="29"/>
    </row>
    <row r="8048" spans="1:7" ht="15">
      <c r="A8048" s="28"/>
      <c r="G8048" s="29"/>
    </row>
    <row r="8049" spans="1:7" ht="15">
      <c r="A8049" s="28"/>
      <c r="G8049" s="29"/>
    </row>
    <row r="8050" spans="1:7" ht="15">
      <c r="A8050" s="28"/>
      <c r="G8050" s="29"/>
    </row>
    <row r="8051" spans="1:7" ht="15">
      <c r="A8051" s="28"/>
      <c r="G8051" s="29"/>
    </row>
    <row r="8052" spans="1:7" ht="15">
      <c r="A8052" s="28"/>
      <c r="G8052" s="29"/>
    </row>
    <row r="8053" spans="1:7" ht="15">
      <c r="A8053" s="28"/>
      <c r="G8053" s="29"/>
    </row>
    <row r="8054" spans="1:7" ht="15">
      <c r="A8054" s="28"/>
      <c r="G8054" s="29"/>
    </row>
    <row r="8055" spans="1:7" ht="15">
      <c r="A8055" s="28"/>
      <c r="G8055" s="29"/>
    </row>
    <row r="8056" spans="1:7" ht="15">
      <c r="A8056" s="28"/>
      <c r="G8056" s="29"/>
    </row>
    <row r="8057" spans="1:7" ht="15">
      <c r="A8057" s="28"/>
      <c r="G8057" s="29"/>
    </row>
    <row r="8058" spans="1:7" ht="15">
      <c r="A8058" s="28"/>
      <c r="G8058" s="29"/>
    </row>
    <row r="8059" spans="1:7" ht="15">
      <c r="A8059" s="28"/>
      <c r="G8059" s="29"/>
    </row>
    <row r="8060" spans="1:7" ht="15">
      <c r="A8060" s="28"/>
      <c r="G8060" s="29"/>
    </row>
    <row r="8061" spans="1:7" ht="15">
      <c r="A8061" s="28"/>
      <c r="G8061" s="29"/>
    </row>
    <row r="8062" spans="1:7" ht="15">
      <c r="A8062" s="28"/>
      <c r="G8062" s="29"/>
    </row>
    <row r="8063" spans="1:7" ht="15">
      <c r="A8063" s="28"/>
      <c r="G8063" s="29"/>
    </row>
    <row r="8064" spans="1:7" ht="15">
      <c r="A8064" s="28"/>
      <c r="G8064" s="29"/>
    </row>
    <row r="8065" spans="1:7" ht="15">
      <c r="A8065" s="28"/>
      <c r="G8065" s="29"/>
    </row>
    <row r="8066" spans="1:7" ht="15">
      <c r="A8066" s="28"/>
      <c r="G8066" s="29"/>
    </row>
    <row r="8067" spans="1:7" ht="15">
      <c r="A8067" s="28"/>
      <c r="G8067" s="29"/>
    </row>
    <row r="8068" spans="1:7" ht="15">
      <c r="A8068" s="28"/>
      <c r="G8068" s="29"/>
    </row>
    <row r="8069" spans="1:7" ht="15">
      <c r="A8069" s="28"/>
      <c r="G8069" s="29"/>
    </row>
    <row r="8070" spans="1:7" ht="15">
      <c r="A8070" s="28"/>
      <c r="G8070" s="29"/>
    </row>
    <row r="8071" spans="1:7" ht="15">
      <c r="A8071" s="28"/>
      <c r="G8071" s="29"/>
    </row>
    <row r="8072" spans="1:7" ht="15">
      <c r="A8072" s="28"/>
      <c r="G8072" s="29"/>
    </row>
    <row r="8073" spans="1:7" ht="15">
      <c r="A8073" s="28"/>
      <c r="G8073" s="29"/>
    </row>
    <row r="8074" spans="1:7" ht="15">
      <c r="A8074" s="28"/>
      <c r="G8074" s="29"/>
    </row>
    <row r="8075" spans="1:7" ht="15">
      <c r="A8075" s="28"/>
      <c r="G8075" s="29"/>
    </row>
    <row r="8076" spans="1:7" ht="15">
      <c r="A8076" s="28"/>
      <c r="G8076" s="29"/>
    </row>
    <row r="8077" spans="1:7" ht="15">
      <c r="A8077" s="28"/>
      <c r="G8077" s="29"/>
    </row>
    <row r="8078" spans="1:7" ht="15">
      <c r="A8078" s="28"/>
      <c r="G8078" s="29"/>
    </row>
    <row r="8079" spans="1:7" ht="15">
      <c r="A8079" s="28"/>
      <c r="G8079" s="29"/>
    </row>
    <row r="8080" spans="1:7" ht="15">
      <c r="A8080" s="28"/>
      <c r="G8080" s="29"/>
    </row>
    <row r="8081" spans="1:7" ht="15">
      <c r="A8081" s="28"/>
      <c r="G8081" s="29"/>
    </row>
    <row r="8082" spans="1:7" ht="15">
      <c r="A8082" s="28"/>
      <c r="G8082" s="29"/>
    </row>
    <row r="8083" spans="1:7" ht="15">
      <c r="A8083" s="28"/>
      <c r="G8083" s="29"/>
    </row>
    <row r="8084" spans="1:7" ht="15">
      <c r="A8084" s="28"/>
      <c r="G8084" s="29"/>
    </row>
    <row r="8085" spans="1:7" ht="15">
      <c r="A8085" s="28"/>
      <c r="G8085" s="29"/>
    </row>
    <row r="8086" spans="1:7" ht="15">
      <c r="A8086" s="28"/>
      <c r="G8086" s="29"/>
    </row>
    <row r="8087" spans="1:7" ht="15">
      <c r="A8087" s="28"/>
      <c r="G8087" s="29"/>
    </row>
    <row r="8088" spans="1:7" ht="15">
      <c r="A8088" s="28"/>
      <c r="G8088" s="29"/>
    </row>
    <row r="8089" spans="1:7" ht="15">
      <c r="A8089" s="28"/>
      <c r="G8089" s="29"/>
    </row>
    <row r="8090" spans="1:7" ht="15">
      <c r="A8090" s="28"/>
      <c r="G8090" s="29"/>
    </row>
    <row r="8091" spans="1:7" ht="15">
      <c r="A8091" s="28"/>
      <c r="G8091" s="29"/>
    </row>
    <row r="8092" spans="1:7" ht="15">
      <c r="A8092" s="28"/>
      <c r="G8092" s="29"/>
    </row>
    <row r="8093" spans="1:7" ht="15">
      <c r="A8093" s="28"/>
      <c r="G8093" s="29"/>
    </row>
    <row r="8094" spans="1:7" ht="15">
      <c r="A8094" s="28"/>
      <c r="G8094" s="29"/>
    </row>
    <row r="8095" spans="1:7" ht="15">
      <c r="A8095" s="28"/>
      <c r="G8095" s="29"/>
    </row>
    <row r="8096" spans="1:7" ht="15">
      <c r="A8096" s="28"/>
      <c r="G8096" s="29"/>
    </row>
    <row r="8097" spans="1:7" ht="15">
      <c r="A8097" s="28"/>
      <c r="G8097" s="29"/>
    </row>
    <row r="8098" spans="1:7" ht="15">
      <c r="A8098" s="28"/>
      <c r="G8098" s="29"/>
    </row>
    <row r="8099" spans="1:7" ht="15">
      <c r="A8099" s="28"/>
      <c r="G8099" s="29"/>
    </row>
    <row r="8100" spans="1:7" ht="15">
      <c r="A8100" s="28"/>
      <c r="G8100" s="29"/>
    </row>
    <row r="8101" spans="1:7" ht="15">
      <c r="A8101" s="28"/>
      <c r="G8101" s="29"/>
    </row>
    <row r="8102" spans="1:7" ht="15">
      <c r="A8102" s="28"/>
      <c r="G8102" s="29"/>
    </row>
    <row r="8103" spans="1:7" ht="15">
      <c r="A8103" s="28"/>
      <c r="G8103" s="29"/>
    </row>
    <row r="8104" spans="1:7" ht="15">
      <c r="A8104" s="28"/>
      <c r="G8104" s="29"/>
    </row>
    <row r="8105" spans="1:7" ht="15">
      <c r="A8105" s="28"/>
      <c r="G8105" s="29"/>
    </row>
    <row r="8106" spans="1:7" ht="15">
      <c r="A8106" s="28"/>
      <c r="G8106" s="29"/>
    </row>
    <row r="8107" spans="1:7" ht="15">
      <c r="A8107" s="28"/>
      <c r="G8107" s="29"/>
    </row>
    <row r="8108" spans="1:7" ht="15">
      <c r="A8108" s="28"/>
      <c r="G8108" s="29"/>
    </row>
    <row r="8109" spans="1:7" ht="15">
      <c r="A8109" s="28"/>
      <c r="G8109" s="29"/>
    </row>
    <row r="8110" spans="1:7" ht="15">
      <c r="A8110" s="28"/>
      <c r="G8110" s="29"/>
    </row>
    <row r="8111" spans="1:7" ht="15">
      <c r="A8111" s="28"/>
      <c r="G8111" s="29"/>
    </row>
    <row r="8112" spans="1:7" ht="15">
      <c r="A8112" s="28"/>
      <c r="G8112" s="29"/>
    </row>
    <row r="8113" spans="1:7" ht="15">
      <c r="A8113" s="28"/>
      <c r="G8113" s="29"/>
    </row>
    <row r="8114" spans="1:7" ht="15">
      <c r="A8114" s="28"/>
      <c r="G8114" s="29"/>
    </row>
    <row r="8115" spans="1:7" ht="15">
      <c r="A8115" s="28"/>
      <c r="G8115" s="29"/>
    </row>
    <row r="8116" spans="1:7" ht="15">
      <c r="A8116" s="28"/>
      <c r="G8116" s="29"/>
    </row>
    <row r="8117" spans="1:7" ht="15">
      <c r="A8117" s="28"/>
      <c r="G8117" s="29"/>
    </row>
    <row r="8118" spans="1:7" ht="15">
      <c r="A8118" s="28"/>
      <c r="G8118" s="29"/>
    </row>
    <row r="8119" spans="1:7" ht="15">
      <c r="A8119" s="28"/>
      <c r="G8119" s="29"/>
    </row>
    <row r="8120" spans="1:7" ht="15">
      <c r="A8120" s="28"/>
      <c r="G8120" s="29"/>
    </row>
    <row r="8121" spans="1:7" ht="15">
      <c r="A8121" s="28"/>
      <c r="G8121" s="29"/>
    </row>
    <row r="8122" spans="1:7" ht="15">
      <c r="A8122" s="28"/>
      <c r="G8122" s="29"/>
    </row>
    <row r="8123" spans="1:7" ht="15">
      <c r="A8123" s="28"/>
      <c r="G8123" s="29"/>
    </row>
    <row r="8124" spans="1:7" ht="15">
      <c r="A8124" s="28"/>
      <c r="G8124" s="29"/>
    </row>
    <row r="8125" spans="1:7" ht="15">
      <c r="A8125" s="28"/>
      <c r="G8125" s="29"/>
    </row>
    <row r="8126" spans="1:7" ht="15">
      <c r="A8126" s="28"/>
      <c r="G8126" s="29"/>
    </row>
    <row r="8127" spans="1:7" ht="15">
      <c r="A8127" s="28"/>
      <c r="G8127" s="29"/>
    </row>
    <row r="8128" spans="1:7" ht="15">
      <c r="A8128" s="28"/>
      <c r="G8128" s="29"/>
    </row>
    <row r="8129" spans="1:7" ht="15">
      <c r="A8129" s="28"/>
      <c r="G8129" s="29"/>
    </row>
    <row r="8130" spans="1:7" ht="15">
      <c r="A8130" s="28"/>
      <c r="G8130" s="29"/>
    </row>
    <row r="8131" spans="1:7" ht="15">
      <c r="A8131" s="28"/>
      <c r="G8131" s="29"/>
    </row>
    <row r="8132" spans="1:7" ht="15">
      <c r="A8132" s="28"/>
      <c r="G8132" s="29"/>
    </row>
    <row r="8133" spans="1:7" ht="15">
      <c r="A8133" s="28"/>
      <c r="G8133" s="29"/>
    </row>
    <row r="8134" spans="1:7" ht="15">
      <c r="A8134" s="28"/>
      <c r="G8134" s="29"/>
    </row>
    <row r="8135" spans="1:7" ht="15">
      <c r="A8135" s="28"/>
      <c r="G8135" s="29"/>
    </row>
    <row r="8136" spans="1:7" ht="15">
      <c r="A8136" s="28"/>
      <c r="G8136" s="29"/>
    </row>
    <row r="8137" spans="1:7" ht="15">
      <c r="A8137" s="28"/>
      <c r="G8137" s="29"/>
    </row>
    <row r="8138" spans="1:7" ht="15">
      <c r="A8138" s="28"/>
      <c r="G8138" s="29"/>
    </row>
    <row r="8139" spans="1:7" ht="15">
      <c r="A8139" s="28"/>
      <c r="G8139" s="29"/>
    </row>
    <row r="8140" spans="1:7" ht="15">
      <c r="A8140" s="28"/>
      <c r="G8140" s="29"/>
    </row>
    <row r="8141" spans="1:7" ht="15">
      <c r="A8141" s="28"/>
      <c r="G8141" s="29"/>
    </row>
    <row r="8142" spans="1:7" ht="15">
      <c r="A8142" s="28"/>
      <c r="G8142" s="29"/>
    </row>
    <row r="8143" spans="1:7" ht="15">
      <c r="A8143" s="28"/>
      <c r="G8143" s="29"/>
    </row>
    <row r="8144" spans="1:7" ht="15">
      <c r="A8144" s="28"/>
      <c r="G8144" s="29"/>
    </row>
    <row r="8145" spans="1:7" ht="15">
      <c r="A8145" s="28"/>
      <c r="G8145" s="29"/>
    </row>
    <row r="8146" spans="1:7" ht="15">
      <c r="A8146" s="28"/>
      <c r="G8146" s="29"/>
    </row>
    <row r="8147" spans="1:7" ht="15">
      <c r="A8147" s="28"/>
      <c r="G8147" s="29"/>
    </row>
    <row r="8148" spans="1:7" ht="15">
      <c r="A8148" s="28"/>
      <c r="G8148" s="29"/>
    </row>
    <row r="8149" spans="1:7" ht="15">
      <c r="A8149" s="28"/>
      <c r="G8149" s="29"/>
    </row>
    <row r="8150" spans="1:7" ht="15">
      <c r="A8150" s="28"/>
      <c r="G8150" s="29"/>
    </row>
    <row r="8151" spans="1:7" ht="15">
      <c r="A8151" s="28"/>
      <c r="G8151" s="29"/>
    </row>
    <row r="8152" spans="1:7" ht="15">
      <c r="A8152" s="28"/>
      <c r="G8152" s="29"/>
    </row>
    <row r="8153" spans="1:7" ht="15">
      <c r="A8153" s="28"/>
      <c r="G8153" s="29"/>
    </row>
    <row r="8154" spans="1:7" ht="15">
      <c r="A8154" s="28"/>
      <c r="G8154" s="29"/>
    </row>
    <row r="8155" spans="1:7" ht="15">
      <c r="A8155" s="28"/>
      <c r="G8155" s="29"/>
    </row>
    <row r="8156" spans="1:7" ht="15">
      <c r="A8156" s="28"/>
      <c r="G8156" s="29"/>
    </row>
    <row r="8157" spans="1:7" ht="15">
      <c r="A8157" s="28"/>
      <c r="G8157" s="29"/>
    </row>
    <row r="8158" spans="1:7" ht="15">
      <c r="A8158" s="28"/>
      <c r="G8158" s="29"/>
    </row>
    <row r="8159" spans="1:7" ht="15">
      <c r="A8159" s="28"/>
      <c r="G8159" s="29"/>
    </row>
    <row r="8160" spans="1:7" ht="15">
      <c r="A8160" s="28"/>
      <c r="G8160" s="29"/>
    </row>
    <row r="8161" spans="1:7" ht="15">
      <c r="A8161" s="28"/>
      <c r="G8161" s="29"/>
    </row>
    <row r="8162" spans="1:7" ht="15">
      <c r="A8162" s="28"/>
      <c r="G8162" s="29"/>
    </row>
    <row r="8163" spans="1:7" ht="15">
      <c r="A8163" s="28"/>
      <c r="G8163" s="29"/>
    </row>
    <row r="8164" spans="1:7" ht="15">
      <c r="A8164" s="28"/>
      <c r="G8164" s="29"/>
    </row>
    <row r="8165" spans="1:7" ht="15">
      <c r="A8165" s="28"/>
      <c r="G8165" s="29"/>
    </row>
    <row r="8166" spans="1:7" ht="15">
      <c r="A8166" s="28"/>
      <c r="G8166" s="29"/>
    </row>
    <row r="8167" spans="1:7" ht="15">
      <c r="A8167" s="28"/>
      <c r="G8167" s="29"/>
    </row>
    <row r="8168" spans="1:7" ht="15">
      <c r="A8168" s="28"/>
      <c r="G8168" s="29"/>
    </row>
    <row r="8169" spans="1:7" ht="15">
      <c r="A8169" s="28"/>
      <c r="G8169" s="29"/>
    </row>
    <row r="8170" spans="1:7" ht="15">
      <c r="A8170" s="28"/>
      <c r="G8170" s="29"/>
    </row>
    <row r="8171" spans="1:7" ht="15">
      <c r="A8171" s="28"/>
      <c r="G8171" s="29"/>
    </row>
    <row r="8172" spans="1:7" ht="15">
      <c r="A8172" s="28"/>
      <c r="G8172" s="29"/>
    </row>
    <row r="8173" spans="1:7" ht="15">
      <c r="A8173" s="28"/>
      <c r="G8173" s="29"/>
    </row>
    <row r="8174" spans="1:7" ht="15">
      <c r="A8174" s="28"/>
      <c r="G8174" s="29"/>
    </row>
    <row r="8175" spans="1:7" ht="15">
      <c r="A8175" s="28"/>
      <c r="G8175" s="29"/>
    </row>
    <row r="8176" spans="1:7" ht="15">
      <c r="A8176" s="28"/>
      <c r="G8176" s="29"/>
    </row>
    <row r="8177" spans="1:7" ht="15">
      <c r="A8177" s="28"/>
      <c r="G8177" s="29"/>
    </row>
    <row r="8178" spans="1:7" ht="15">
      <c r="A8178" s="28"/>
      <c r="G8178" s="29"/>
    </row>
    <row r="8179" spans="1:7" ht="15">
      <c r="A8179" s="28"/>
      <c r="G8179" s="29"/>
    </row>
    <row r="8180" spans="1:7" ht="15">
      <c r="A8180" s="28"/>
      <c r="G8180" s="29"/>
    </row>
    <row r="8181" spans="1:7" ht="15">
      <c r="A8181" s="28"/>
      <c r="G8181" s="29"/>
    </row>
    <row r="8182" spans="1:7" ht="15">
      <c r="A8182" s="28"/>
      <c r="G8182" s="29"/>
    </row>
    <row r="8183" spans="1:7" ht="15">
      <c r="A8183" s="28"/>
      <c r="G8183" s="29"/>
    </row>
    <row r="8184" spans="1:7" ht="15">
      <c r="A8184" s="28"/>
      <c r="G8184" s="29"/>
    </row>
    <row r="8185" spans="1:7" ht="15">
      <c r="A8185" s="28"/>
      <c r="G8185" s="29"/>
    </row>
    <row r="8186" spans="1:7" ht="15">
      <c r="A8186" s="28"/>
      <c r="G8186" s="29"/>
    </row>
    <row r="8187" spans="1:7" ht="15">
      <c r="A8187" s="28"/>
      <c r="G8187" s="29"/>
    </row>
    <row r="8188" spans="1:7" ht="15">
      <c r="A8188" s="28"/>
      <c r="G8188" s="29"/>
    </row>
    <row r="8189" spans="1:7" ht="15">
      <c r="A8189" s="28"/>
      <c r="G8189" s="29"/>
    </row>
    <row r="8190" spans="1:7" ht="15">
      <c r="A8190" s="28"/>
      <c r="G8190" s="29"/>
    </row>
    <row r="8191" spans="1:7" ht="15">
      <c r="A8191" s="28"/>
      <c r="G8191" s="29"/>
    </row>
    <row r="8192" spans="1:7" ht="15">
      <c r="A8192" s="28"/>
      <c r="G8192" s="29"/>
    </row>
    <row r="8193" spans="1:7" ht="15">
      <c r="A8193" s="28"/>
      <c r="G8193" s="29"/>
    </row>
    <row r="8194" spans="1:7" ht="15">
      <c r="A8194" s="28"/>
      <c r="G8194" s="29"/>
    </row>
    <row r="8195" spans="1:7" ht="15">
      <c r="A8195" s="28"/>
      <c r="G8195" s="29"/>
    </row>
    <row r="8196" spans="1:7" ht="15">
      <c r="A8196" s="28"/>
      <c r="G8196" s="29"/>
    </row>
    <row r="8197" spans="1:7" ht="15">
      <c r="A8197" s="28"/>
      <c r="G8197" s="29"/>
    </row>
    <row r="8198" spans="1:7" ht="15">
      <c r="A8198" s="28"/>
      <c r="G8198" s="29"/>
    </row>
    <row r="8199" spans="1:7" ht="15">
      <c r="A8199" s="28"/>
      <c r="G8199" s="29"/>
    </row>
    <row r="8200" spans="1:7" ht="15">
      <c r="A8200" s="28"/>
      <c r="G8200" s="29"/>
    </row>
    <row r="8201" spans="1:7" ht="15">
      <c r="A8201" s="28"/>
      <c r="G8201" s="29"/>
    </row>
    <row r="8202" spans="1:7" ht="15">
      <c r="A8202" s="28"/>
      <c r="G8202" s="29"/>
    </row>
    <row r="8203" spans="1:7" ht="15">
      <c r="A8203" s="28"/>
      <c r="G8203" s="29"/>
    </row>
    <row r="8204" spans="1:7" ht="15">
      <c r="A8204" s="28"/>
      <c r="G8204" s="29"/>
    </row>
    <row r="8205" spans="1:7" ht="15">
      <c r="A8205" s="28"/>
      <c r="G8205" s="29"/>
    </row>
    <row r="8206" spans="1:7" ht="15">
      <c r="A8206" s="28"/>
      <c r="G8206" s="29"/>
    </row>
    <row r="8207" spans="1:7" ht="15">
      <c r="A8207" s="28"/>
      <c r="G8207" s="29"/>
    </row>
    <row r="8208" spans="1:7" ht="15">
      <c r="A8208" s="28"/>
      <c r="G8208" s="29"/>
    </row>
    <row r="8209" spans="1:7" ht="15">
      <c r="A8209" s="28"/>
      <c r="G8209" s="29"/>
    </row>
    <row r="8210" spans="1:7" ht="15">
      <c r="A8210" s="28"/>
      <c r="G8210" s="29"/>
    </row>
    <row r="8211" spans="1:7" ht="15">
      <c r="A8211" s="28"/>
      <c r="G8211" s="29"/>
    </row>
    <row r="8212" spans="1:7" ht="15">
      <c r="A8212" s="28"/>
      <c r="G8212" s="29"/>
    </row>
    <row r="8213" spans="1:7" ht="15">
      <c r="A8213" s="28"/>
      <c r="G8213" s="29"/>
    </row>
    <row r="8214" spans="1:7" ht="15">
      <c r="A8214" s="28"/>
      <c r="G8214" s="29"/>
    </row>
    <row r="8215" spans="1:7" ht="15">
      <c r="A8215" s="28"/>
      <c r="G8215" s="29"/>
    </row>
    <row r="8216" spans="1:7" ht="15">
      <c r="A8216" s="28"/>
      <c r="G8216" s="29"/>
    </row>
    <row r="8217" spans="1:7" ht="15">
      <c r="A8217" s="28"/>
      <c r="G8217" s="29"/>
    </row>
    <row r="8218" spans="1:7" ht="15">
      <c r="A8218" s="28"/>
      <c r="G8218" s="29"/>
    </row>
    <row r="8219" spans="1:7" ht="15">
      <c r="A8219" s="28"/>
      <c r="G8219" s="29"/>
    </row>
    <row r="8220" spans="1:7" ht="15">
      <c r="A8220" s="28"/>
      <c r="G8220" s="29"/>
    </row>
    <row r="8221" spans="1:7" ht="15">
      <c r="A8221" s="28"/>
      <c r="G8221" s="29"/>
    </row>
    <row r="8222" spans="1:7" ht="15">
      <c r="A8222" s="28"/>
      <c r="G8222" s="29"/>
    </row>
    <row r="8223" spans="1:7" ht="15">
      <c r="A8223" s="28"/>
      <c r="G8223" s="29"/>
    </row>
    <row r="8224" spans="1:7" ht="15">
      <c r="A8224" s="28"/>
      <c r="G8224" s="29"/>
    </row>
    <row r="8225" spans="1:7" ht="15">
      <c r="A8225" s="28"/>
      <c r="G8225" s="29"/>
    </row>
    <row r="8226" spans="1:7" ht="15">
      <c r="A8226" s="28"/>
      <c r="G8226" s="29"/>
    </row>
    <row r="8227" spans="1:7" ht="15">
      <c r="A8227" s="28"/>
      <c r="G8227" s="29"/>
    </row>
    <row r="8228" spans="1:7" ht="15">
      <c r="A8228" s="28"/>
      <c r="G8228" s="29"/>
    </row>
    <row r="8229" spans="1:7" ht="15">
      <c r="A8229" s="28"/>
      <c r="G8229" s="29"/>
    </row>
    <row r="8230" spans="1:7" ht="15">
      <c r="A8230" s="28"/>
      <c r="G8230" s="29"/>
    </row>
    <row r="8231" spans="1:7" ht="15">
      <c r="A8231" s="28"/>
      <c r="G8231" s="29"/>
    </row>
    <row r="8232" spans="1:7" ht="15">
      <c r="A8232" s="28"/>
      <c r="G8232" s="29"/>
    </row>
    <row r="8233" spans="1:7" ht="15">
      <c r="A8233" s="28"/>
      <c r="G8233" s="29"/>
    </row>
    <row r="8234" spans="1:7" ht="15">
      <c r="A8234" s="28"/>
      <c r="G8234" s="29"/>
    </row>
    <row r="8235" spans="1:7" ht="15">
      <c r="A8235" s="28"/>
      <c r="G8235" s="29"/>
    </row>
    <row r="8236" spans="1:7" ht="15">
      <c r="A8236" s="28"/>
      <c r="G8236" s="29"/>
    </row>
    <row r="8237" spans="1:7" ht="15">
      <c r="A8237" s="28"/>
      <c r="G8237" s="29"/>
    </row>
    <row r="8238" spans="1:7" ht="15">
      <c r="A8238" s="28"/>
      <c r="G8238" s="29"/>
    </row>
    <row r="8239" spans="1:7" ht="15">
      <c r="A8239" s="28"/>
      <c r="G8239" s="29"/>
    </row>
    <row r="8240" spans="1:7" ht="15">
      <c r="A8240" s="28"/>
      <c r="G8240" s="29"/>
    </row>
    <row r="8241" spans="1:7" ht="15">
      <c r="A8241" s="28"/>
      <c r="G8241" s="29"/>
    </row>
    <row r="8242" spans="1:7" ht="15">
      <c r="A8242" s="28"/>
      <c r="G8242" s="29"/>
    </row>
    <row r="8243" spans="1:7" ht="15">
      <c r="A8243" s="28"/>
      <c r="G8243" s="29"/>
    </row>
    <row r="8244" spans="1:7" ht="15">
      <c r="A8244" s="28"/>
      <c r="G8244" s="29"/>
    </row>
    <row r="8245" spans="1:7" ht="15">
      <c r="A8245" s="28"/>
      <c r="G8245" s="29"/>
    </row>
    <row r="8246" spans="1:7" ht="15">
      <c r="A8246" s="28"/>
      <c r="G8246" s="29"/>
    </row>
    <row r="8247" spans="1:7" ht="15">
      <c r="A8247" s="28"/>
      <c r="G8247" s="29"/>
    </row>
    <row r="8248" spans="1:7" ht="15">
      <c r="A8248" s="28"/>
      <c r="G8248" s="29"/>
    </row>
    <row r="8249" spans="1:7" ht="15">
      <c r="A8249" s="28"/>
      <c r="G8249" s="29"/>
    </row>
    <row r="8250" spans="1:7" ht="15">
      <c r="A8250" s="28"/>
      <c r="G8250" s="29"/>
    </row>
    <row r="8251" spans="1:7" ht="15">
      <c r="A8251" s="28"/>
      <c r="G8251" s="29"/>
    </row>
    <row r="8252" spans="1:7" ht="15">
      <c r="A8252" s="28"/>
      <c r="G8252" s="29"/>
    </row>
    <row r="8253" spans="1:7" ht="15">
      <c r="A8253" s="28"/>
      <c r="G8253" s="29"/>
    </row>
    <row r="8254" spans="1:7" ht="15">
      <c r="A8254" s="28"/>
      <c r="G8254" s="29"/>
    </row>
    <row r="8255" spans="1:7" ht="15">
      <c r="A8255" s="28"/>
      <c r="G8255" s="29"/>
    </row>
    <row r="8256" spans="1:7" ht="15">
      <c r="A8256" s="28"/>
      <c r="G8256" s="29"/>
    </row>
    <row r="8257" spans="1:7" ht="15">
      <c r="A8257" s="28"/>
      <c r="G8257" s="29"/>
    </row>
    <row r="8258" spans="1:7" ht="15">
      <c r="A8258" s="28"/>
      <c r="G8258" s="29"/>
    </row>
    <row r="8259" spans="1:7" ht="15">
      <c r="A8259" s="28"/>
      <c r="G8259" s="29"/>
    </row>
    <row r="8260" spans="1:7" ht="15">
      <c r="A8260" s="28"/>
      <c r="G8260" s="29"/>
    </row>
    <row r="8261" spans="1:7" ht="15">
      <c r="A8261" s="28"/>
      <c r="G8261" s="29"/>
    </row>
    <row r="8262" spans="1:7" ht="15">
      <c r="A8262" s="28"/>
      <c r="G8262" s="29"/>
    </row>
    <row r="8263" spans="1:7" ht="15">
      <c r="A8263" s="28"/>
      <c r="G8263" s="29"/>
    </row>
    <row r="8264" spans="1:7" ht="15">
      <c r="A8264" s="28"/>
      <c r="G8264" s="29"/>
    </row>
    <row r="8265" spans="1:7" ht="15">
      <c r="A8265" s="28"/>
      <c r="G8265" s="29"/>
    </row>
    <row r="8266" spans="1:7" ht="15">
      <c r="A8266" s="28"/>
      <c r="G8266" s="29"/>
    </row>
    <row r="8267" spans="1:7" ht="15">
      <c r="A8267" s="28"/>
      <c r="G8267" s="29"/>
    </row>
    <row r="8268" spans="1:7" ht="15">
      <c r="A8268" s="28"/>
      <c r="G8268" s="29"/>
    </row>
    <row r="8269" spans="1:7" ht="15">
      <c r="A8269" s="28"/>
      <c r="G8269" s="29"/>
    </row>
    <row r="8270" spans="1:7" ht="15">
      <c r="A8270" s="28"/>
      <c r="G8270" s="29"/>
    </row>
    <row r="8271" spans="1:7" ht="15">
      <c r="A8271" s="28"/>
      <c r="G8271" s="29"/>
    </row>
    <row r="8272" spans="1:7" ht="15">
      <c r="A8272" s="28"/>
      <c r="G8272" s="29"/>
    </row>
    <row r="8273" spans="1:7" ht="15">
      <c r="A8273" s="28"/>
      <c r="G8273" s="29"/>
    </row>
    <row r="8274" spans="1:7" ht="15">
      <c r="A8274" s="28"/>
      <c r="G8274" s="29"/>
    </row>
    <row r="8275" spans="1:7" ht="15">
      <c r="A8275" s="28"/>
      <c r="G8275" s="29"/>
    </row>
    <row r="8276" spans="1:7" ht="15">
      <c r="A8276" s="28"/>
      <c r="G8276" s="29"/>
    </row>
    <row r="8277" spans="1:7" ht="15">
      <c r="A8277" s="28"/>
      <c r="G8277" s="29"/>
    </row>
    <row r="8278" spans="1:7" ht="15">
      <c r="A8278" s="28"/>
      <c r="G8278" s="29"/>
    </row>
    <row r="8279" spans="1:7" ht="15">
      <c r="A8279" s="28"/>
      <c r="G8279" s="29"/>
    </row>
    <row r="8280" spans="1:7" ht="15">
      <c r="A8280" s="28"/>
      <c r="G8280" s="29"/>
    </row>
    <row r="8281" spans="1:7" ht="15">
      <c r="A8281" s="28"/>
      <c r="G8281" s="29"/>
    </row>
    <row r="8282" spans="1:7" ht="15">
      <c r="A8282" s="28"/>
      <c r="G8282" s="29"/>
    </row>
    <row r="8283" spans="1:7" ht="15">
      <c r="A8283" s="28"/>
      <c r="G8283" s="29"/>
    </row>
    <row r="8284" spans="1:7" ht="15">
      <c r="A8284" s="28"/>
      <c r="G8284" s="29"/>
    </row>
    <row r="8285" spans="1:7" ht="15">
      <c r="A8285" s="28"/>
      <c r="G8285" s="29"/>
    </row>
    <row r="8286" spans="1:7" ht="15">
      <c r="A8286" s="28"/>
      <c r="G8286" s="29"/>
    </row>
    <row r="8287" spans="1:7" ht="15">
      <c r="A8287" s="28"/>
      <c r="G8287" s="29"/>
    </row>
    <row r="8288" spans="1:7" ht="15">
      <c r="A8288" s="28"/>
      <c r="G8288" s="29"/>
    </row>
    <row r="8289" spans="1:7" ht="15">
      <c r="A8289" s="28"/>
      <c r="G8289" s="29"/>
    </row>
    <row r="8290" spans="1:7" ht="15">
      <c r="A8290" s="28"/>
      <c r="G8290" s="29"/>
    </row>
    <row r="8291" spans="1:7" ht="15">
      <c r="A8291" s="28"/>
      <c r="G8291" s="29"/>
    </row>
    <row r="8292" spans="1:7" ht="15">
      <c r="A8292" s="28"/>
      <c r="G8292" s="29"/>
    </row>
    <row r="8293" spans="1:7" ht="15">
      <c r="A8293" s="28"/>
      <c r="G8293" s="29"/>
    </row>
    <row r="8294" spans="1:7" ht="15">
      <c r="A8294" s="28"/>
      <c r="G8294" s="29"/>
    </row>
    <row r="8295" spans="1:7" ht="15">
      <c r="A8295" s="28"/>
      <c r="G8295" s="29"/>
    </row>
    <row r="8296" spans="1:7" ht="15">
      <c r="A8296" s="28"/>
      <c r="G8296" s="29"/>
    </row>
    <row r="8297" spans="1:7" ht="15">
      <c r="A8297" s="28"/>
      <c r="G8297" s="29"/>
    </row>
    <row r="8298" spans="1:7" ht="15">
      <c r="A8298" s="28"/>
      <c r="G8298" s="29"/>
    </row>
    <row r="8299" spans="1:7" ht="15">
      <c r="A8299" s="28"/>
      <c r="G8299" s="29"/>
    </row>
    <row r="8300" spans="1:7" ht="15">
      <c r="A8300" s="28"/>
      <c r="G8300" s="29"/>
    </row>
    <row r="8301" spans="1:7" ht="15">
      <c r="A8301" s="28"/>
      <c r="G8301" s="29"/>
    </row>
    <row r="8302" spans="1:7" ht="15">
      <c r="A8302" s="28"/>
      <c r="G8302" s="29"/>
    </row>
    <row r="8303" spans="1:7" ht="15">
      <c r="A8303" s="28"/>
      <c r="G8303" s="29"/>
    </row>
    <row r="8304" spans="1:7" ht="15">
      <c r="A8304" s="28"/>
      <c r="G8304" s="29"/>
    </row>
    <row r="8305" spans="1:7" ht="15">
      <c r="A8305" s="28"/>
      <c r="G8305" s="29"/>
    </row>
    <row r="8306" spans="1:7" ht="15">
      <c r="A8306" s="28"/>
      <c r="G8306" s="29"/>
    </row>
    <row r="8307" spans="1:7" ht="15">
      <c r="A8307" s="28"/>
      <c r="G8307" s="29"/>
    </row>
    <row r="8308" spans="1:7" ht="15">
      <c r="A8308" s="28"/>
      <c r="G8308" s="29"/>
    </row>
    <row r="8309" spans="1:7" ht="15">
      <c r="A8309" s="28"/>
      <c r="G8309" s="29"/>
    </row>
    <row r="8310" spans="1:7" ht="15">
      <c r="A8310" s="28"/>
      <c r="G8310" s="29"/>
    </row>
    <row r="8311" spans="1:7" ht="15">
      <c r="A8311" s="28"/>
      <c r="G8311" s="29"/>
    </row>
    <row r="8312" spans="1:7" ht="15">
      <c r="A8312" s="28"/>
      <c r="G8312" s="29"/>
    </row>
    <row r="8313" spans="1:7" ht="15">
      <c r="A8313" s="28"/>
      <c r="G8313" s="29"/>
    </row>
    <row r="8314" spans="1:7" ht="15">
      <c r="A8314" s="28"/>
      <c r="G8314" s="29"/>
    </row>
    <row r="8315" spans="1:7" ht="15">
      <c r="A8315" s="28"/>
      <c r="G8315" s="29"/>
    </row>
    <row r="8316" spans="1:7" ht="15">
      <c r="A8316" s="28"/>
      <c r="G8316" s="29"/>
    </row>
    <row r="8317" spans="1:7" ht="15">
      <c r="A8317" s="28"/>
      <c r="G8317" s="29"/>
    </row>
    <row r="8318" spans="1:7" ht="15">
      <c r="A8318" s="28"/>
      <c r="G8318" s="29"/>
    </row>
    <row r="8319" spans="1:7" ht="15">
      <c r="A8319" s="28"/>
      <c r="G8319" s="29"/>
    </row>
    <row r="8320" spans="1:7" ht="15">
      <c r="A8320" s="28"/>
      <c r="G8320" s="29"/>
    </row>
    <row r="8321" spans="1:7" ht="15">
      <c r="A8321" s="28"/>
      <c r="G8321" s="29"/>
    </row>
    <row r="8322" spans="1:7" ht="15">
      <c r="A8322" s="28"/>
      <c r="G8322" s="29"/>
    </row>
    <row r="8323" spans="1:7" ht="15">
      <c r="A8323" s="28"/>
      <c r="G8323" s="29"/>
    </row>
    <row r="8324" spans="1:7" ht="15">
      <c r="A8324" s="28"/>
      <c r="G8324" s="29"/>
    </row>
    <row r="8325" spans="1:7" ht="15">
      <c r="A8325" s="28"/>
      <c r="G8325" s="29"/>
    </row>
    <row r="8326" spans="1:7" ht="15">
      <c r="A8326" s="28"/>
      <c r="G8326" s="29"/>
    </row>
    <row r="8327" spans="1:7" ht="15">
      <c r="A8327" s="28"/>
      <c r="G8327" s="29"/>
    </row>
    <row r="8328" spans="1:7" ht="15">
      <c r="A8328" s="28"/>
      <c r="G8328" s="29"/>
    </row>
    <row r="8329" spans="1:7" ht="15">
      <c r="A8329" s="28"/>
      <c r="G8329" s="29"/>
    </row>
    <row r="8330" spans="1:7" ht="15">
      <c r="A8330" s="28"/>
      <c r="G8330" s="29"/>
    </row>
    <row r="8331" spans="1:7" ht="15">
      <c r="A8331" s="28"/>
      <c r="G8331" s="29"/>
    </row>
    <row r="8332" spans="1:7" ht="15">
      <c r="A8332" s="28"/>
      <c r="G8332" s="29"/>
    </row>
    <row r="8333" spans="1:7" ht="15">
      <c r="A8333" s="28"/>
      <c r="G8333" s="29"/>
    </row>
    <row r="8334" spans="1:7" ht="15">
      <c r="A8334" s="28"/>
      <c r="G8334" s="29"/>
    </row>
    <row r="8335" spans="1:7" ht="15">
      <c r="A8335" s="28"/>
      <c r="G8335" s="29"/>
    </row>
    <row r="8336" spans="1:7" ht="15">
      <c r="A8336" s="28"/>
      <c r="G8336" s="29"/>
    </row>
    <row r="8337" spans="1:7" ht="15">
      <c r="A8337" s="28"/>
      <c r="G8337" s="29"/>
    </row>
    <row r="8338" spans="1:7" ht="15">
      <c r="A8338" s="28"/>
      <c r="G8338" s="29"/>
    </row>
    <row r="8339" spans="1:7" ht="15">
      <c r="A8339" s="28"/>
      <c r="G8339" s="29"/>
    </row>
    <row r="8340" spans="1:7" ht="15">
      <c r="A8340" s="28"/>
      <c r="G8340" s="29"/>
    </row>
    <row r="8341" spans="1:7" ht="15">
      <c r="A8341" s="28"/>
      <c r="G8341" s="29"/>
    </row>
    <row r="8342" spans="1:7" ht="15">
      <c r="A8342" s="28"/>
      <c r="G8342" s="29"/>
    </row>
    <row r="8343" spans="1:7" ht="15">
      <c r="A8343" s="28"/>
      <c r="G8343" s="29"/>
    </row>
    <row r="8344" spans="1:7" ht="15">
      <c r="A8344" s="28"/>
      <c r="G8344" s="29"/>
    </row>
    <row r="8345" spans="1:7" ht="15">
      <c r="A8345" s="28"/>
      <c r="G8345" s="29"/>
    </row>
    <row r="8346" spans="1:7" ht="15">
      <c r="A8346" s="28"/>
      <c r="G8346" s="29"/>
    </row>
    <row r="8347" spans="1:7" ht="15">
      <c r="A8347" s="28"/>
      <c r="G8347" s="29"/>
    </row>
    <row r="8348" spans="1:7" ht="15">
      <c r="A8348" s="28"/>
      <c r="G8348" s="29"/>
    </row>
    <row r="8349" spans="1:7" ht="15">
      <c r="A8349" s="28"/>
      <c r="G8349" s="29"/>
    </row>
    <row r="8350" spans="1:7" ht="15">
      <c r="A8350" s="28"/>
      <c r="G8350" s="29"/>
    </row>
    <row r="8351" spans="1:7" ht="15">
      <c r="A8351" s="28"/>
      <c r="G8351" s="29"/>
    </row>
    <row r="8352" spans="1:7" ht="15">
      <c r="A8352" s="28"/>
      <c r="G8352" s="29"/>
    </row>
    <row r="8353" spans="1:7" ht="15">
      <c r="A8353" s="28"/>
      <c r="G8353" s="29"/>
    </row>
    <row r="8354" spans="1:7" ht="15">
      <c r="A8354" s="28"/>
      <c r="G8354" s="29"/>
    </row>
    <row r="8355" spans="1:7" ht="15">
      <c r="A8355" s="28"/>
      <c r="G8355" s="29"/>
    </row>
    <row r="8356" spans="1:7" ht="15">
      <c r="A8356" s="28"/>
      <c r="G8356" s="29"/>
    </row>
    <row r="8357" spans="1:7" ht="15">
      <c r="A8357" s="28"/>
      <c r="G8357" s="29"/>
    </row>
    <row r="8358" spans="1:7" ht="15">
      <c r="A8358" s="28"/>
      <c r="G8358" s="29"/>
    </row>
    <row r="8359" spans="1:7" ht="15">
      <c r="A8359" s="28"/>
      <c r="G8359" s="29"/>
    </row>
    <row r="8360" spans="1:7" ht="15">
      <c r="A8360" s="28"/>
      <c r="G8360" s="29"/>
    </row>
    <row r="8361" spans="1:7" ht="15">
      <c r="A8361" s="28"/>
      <c r="G8361" s="29"/>
    </row>
    <row r="8362" spans="1:7" ht="15">
      <c r="A8362" s="28"/>
      <c r="G8362" s="29"/>
    </row>
    <row r="8363" spans="1:7" ht="15">
      <c r="A8363" s="28"/>
      <c r="G8363" s="29"/>
    </row>
    <row r="8364" spans="1:7" ht="15">
      <c r="A8364" s="28"/>
      <c r="G8364" s="29"/>
    </row>
    <row r="8365" spans="1:7" ht="15">
      <c r="A8365" s="28"/>
      <c r="G8365" s="29"/>
    </row>
    <row r="8366" spans="1:7" ht="15">
      <c r="A8366" s="28"/>
      <c r="G8366" s="29"/>
    </row>
    <row r="8367" spans="1:7" ht="15">
      <c r="A8367" s="28"/>
      <c r="G8367" s="29"/>
    </row>
    <row r="8368" spans="1:7" ht="15">
      <c r="A8368" s="28"/>
      <c r="G8368" s="29"/>
    </row>
    <row r="8369" spans="1:7" ht="15">
      <c r="A8369" s="28"/>
      <c r="G8369" s="29"/>
    </row>
    <row r="8370" spans="1:7" ht="15">
      <c r="A8370" s="28"/>
      <c r="G8370" s="29"/>
    </row>
    <row r="8371" spans="1:7" ht="15">
      <c r="A8371" s="28"/>
      <c r="G8371" s="29"/>
    </row>
    <row r="8372" spans="1:7" ht="15">
      <c r="A8372" s="28"/>
      <c r="G8372" s="29"/>
    </row>
    <row r="8373" spans="1:7" ht="15">
      <c r="A8373" s="28"/>
      <c r="G8373" s="29"/>
    </row>
    <row r="8374" spans="1:7" ht="15">
      <c r="A8374" s="28"/>
      <c r="G8374" s="29"/>
    </row>
    <row r="8375" spans="1:7" ht="15">
      <c r="A8375" s="28"/>
      <c r="G8375" s="29"/>
    </row>
    <row r="8376" spans="1:7" ht="15">
      <c r="A8376" s="28"/>
      <c r="G8376" s="29"/>
    </row>
    <row r="8377" spans="1:7" ht="15">
      <c r="A8377" s="28"/>
      <c r="G8377" s="29"/>
    </row>
    <row r="8378" spans="1:7" ht="15">
      <c r="A8378" s="28"/>
      <c r="G8378" s="29"/>
    </row>
    <row r="8379" spans="1:7" ht="15">
      <c r="A8379" s="28"/>
      <c r="G8379" s="29"/>
    </row>
    <row r="8380" spans="1:7" ht="15">
      <c r="A8380" s="28"/>
      <c r="G8380" s="29"/>
    </row>
    <row r="8381" spans="1:7" ht="15">
      <c r="A8381" s="28"/>
      <c r="G8381" s="29"/>
    </row>
    <row r="8382" spans="1:7" ht="15">
      <c r="A8382" s="28"/>
      <c r="G8382" s="29"/>
    </row>
    <row r="8383" spans="1:7" ht="15">
      <c r="A8383" s="28"/>
      <c r="G8383" s="29"/>
    </row>
    <row r="8384" spans="1:7" ht="15">
      <c r="A8384" s="28"/>
      <c r="G8384" s="29"/>
    </row>
    <row r="8385" spans="1:7" ht="15">
      <c r="A8385" s="28"/>
      <c r="G8385" s="29"/>
    </row>
    <row r="8386" spans="1:7" ht="15">
      <c r="A8386" s="28"/>
      <c r="G8386" s="29"/>
    </row>
    <row r="8387" spans="1:7" ht="15">
      <c r="A8387" s="28"/>
      <c r="G8387" s="29"/>
    </row>
    <row r="8388" spans="1:7" ht="15">
      <c r="A8388" s="28"/>
      <c r="G8388" s="29"/>
    </row>
    <row r="8389" spans="1:7" ht="15">
      <c r="A8389" s="28"/>
      <c r="G8389" s="29"/>
    </row>
    <row r="8390" spans="1:7" ht="15">
      <c r="A8390" s="28"/>
      <c r="G8390" s="29"/>
    </row>
    <row r="8391" spans="1:7" ht="15">
      <c r="A8391" s="28"/>
      <c r="G8391" s="29"/>
    </row>
    <row r="8392" spans="1:7" ht="15">
      <c r="A8392" s="28"/>
      <c r="G8392" s="29"/>
    </row>
    <row r="8393" spans="1:7" ht="15">
      <c r="A8393" s="28"/>
      <c r="G8393" s="29"/>
    </row>
    <row r="8394" spans="1:7" ht="15">
      <c r="A8394" s="28"/>
      <c r="G8394" s="29"/>
    </row>
    <row r="8395" spans="1:7" ht="15">
      <c r="A8395" s="28"/>
      <c r="G8395" s="29"/>
    </row>
    <row r="8396" spans="1:7" ht="15">
      <c r="A8396" s="28"/>
      <c r="G8396" s="29"/>
    </row>
    <row r="8397" spans="1:7" ht="15">
      <c r="A8397" s="28"/>
      <c r="G8397" s="29"/>
    </row>
    <row r="8398" spans="1:7" ht="15">
      <c r="A8398" s="28"/>
      <c r="G8398" s="29"/>
    </row>
    <row r="8399" spans="1:7" ht="15">
      <c r="A8399" s="28"/>
      <c r="G8399" s="29"/>
    </row>
    <row r="8400" spans="1:7" ht="15">
      <c r="A8400" s="28"/>
      <c r="G8400" s="29"/>
    </row>
    <row r="8401" spans="1:7" ht="15">
      <c r="A8401" s="28"/>
      <c r="G8401" s="29"/>
    </row>
    <row r="8402" spans="1:7" ht="15">
      <c r="A8402" s="28"/>
      <c r="G8402" s="29"/>
    </row>
    <row r="8403" spans="1:7" ht="15">
      <c r="A8403" s="28"/>
      <c r="G8403" s="29"/>
    </row>
    <row r="8404" spans="1:7" ht="15">
      <c r="A8404" s="28"/>
      <c r="G8404" s="29"/>
    </row>
    <row r="8405" spans="1:7" ht="15">
      <c r="A8405" s="28"/>
      <c r="G8405" s="29"/>
    </row>
    <row r="8406" spans="1:7" ht="15">
      <c r="A8406" s="28"/>
      <c r="G8406" s="29"/>
    </row>
    <row r="8407" spans="1:7" ht="15">
      <c r="A8407" s="28"/>
      <c r="G8407" s="29"/>
    </row>
    <row r="8408" spans="1:7" ht="15">
      <c r="A8408" s="28"/>
      <c r="G8408" s="29"/>
    </row>
    <row r="8409" spans="1:7" ht="15">
      <c r="A8409" s="28"/>
      <c r="G8409" s="29"/>
    </row>
    <row r="8410" spans="1:7" ht="15">
      <c r="A8410" s="28"/>
      <c r="G8410" s="29"/>
    </row>
    <row r="8411" spans="1:7" ht="15">
      <c r="A8411" s="28"/>
      <c r="G8411" s="29"/>
    </row>
    <row r="8412" spans="1:7" ht="15">
      <c r="A8412" s="28"/>
      <c r="G8412" s="29"/>
    </row>
    <row r="8413" spans="1:7" ht="15">
      <c r="A8413" s="28"/>
      <c r="G8413" s="29"/>
    </row>
    <row r="8414" spans="1:7" ht="15">
      <c r="A8414" s="28"/>
      <c r="G8414" s="29"/>
    </row>
    <row r="8415" spans="1:7" ht="15">
      <c r="A8415" s="28"/>
      <c r="G8415" s="29"/>
    </row>
    <row r="8416" spans="1:7" ht="15">
      <c r="A8416" s="28"/>
      <c r="G8416" s="29"/>
    </row>
    <row r="8417" spans="1:7" ht="15">
      <c r="A8417" s="28"/>
      <c r="G8417" s="29"/>
    </row>
    <row r="8418" spans="1:7" ht="15">
      <c r="A8418" s="28"/>
      <c r="G8418" s="29"/>
    </row>
    <row r="8419" spans="1:7" ht="15">
      <c r="A8419" s="28"/>
      <c r="G8419" s="29"/>
    </row>
    <row r="8420" spans="1:7" ht="15">
      <c r="A8420" s="28"/>
      <c r="G8420" s="29"/>
    </row>
    <row r="8421" spans="1:7" ht="15">
      <c r="A8421" s="28"/>
      <c r="G8421" s="29"/>
    </row>
    <row r="8422" spans="1:7" ht="15">
      <c r="A8422" s="28"/>
      <c r="G8422" s="29"/>
    </row>
    <row r="8423" spans="1:7" ht="15">
      <c r="A8423" s="28"/>
      <c r="G8423" s="29"/>
    </row>
    <row r="8424" spans="1:7" ht="15">
      <c r="A8424" s="28"/>
      <c r="G8424" s="29"/>
    </row>
    <row r="8425" spans="1:7" ht="15">
      <c r="A8425" s="28"/>
      <c r="G8425" s="29"/>
    </row>
    <row r="8426" spans="1:7" ht="15">
      <c r="A8426" s="28"/>
      <c r="G8426" s="29"/>
    </row>
    <row r="8427" spans="1:7" ht="15">
      <c r="A8427" s="28"/>
      <c r="G8427" s="29"/>
    </row>
    <row r="8428" spans="1:7" ht="15">
      <c r="A8428" s="28"/>
      <c r="G8428" s="29"/>
    </row>
    <row r="8429" spans="1:7" ht="15">
      <c r="A8429" s="28"/>
      <c r="G8429" s="29"/>
    </row>
    <row r="8430" spans="1:7" ht="15">
      <c r="A8430" s="28"/>
      <c r="G8430" s="29"/>
    </row>
    <row r="8431" spans="1:7" ht="15">
      <c r="A8431" s="28"/>
      <c r="G8431" s="29"/>
    </row>
    <row r="8432" spans="1:7" ht="15">
      <c r="A8432" s="28"/>
      <c r="G8432" s="29"/>
    </row>
    <row r="8433" spans="1:7" ht="15">
      <c r="A8433" s="28"/>
      <c r="G8433" s="29"/>
    </row>
    <row r="8434" spans="1:7" ht="15">
      <c r="A8434" s="28"/>
      <c r="G8434" s="29"/>
    </row>
    <row r="8435" spans="1:7" ht="15">
      <c r="A8435" s="28"/>
      <c r="G8435" s="29"/>
    </row>
    <row r="8436" spans="1:7" ht="15">
      <c r="A8436" s="28"/>
      <c r="G8436" s="29"/>
    </row>
    <row r="8437" spans="1:7" ht="15">
      <c r="A8437" s="28"/>
      <c r="G8437" s="29"/>
    </row>
    <row r="8438" spans="1:7" ht="15">
      <c r="A8438" s="28"/>
      <c r="G8438" s="29"/>
    </row>
    <row r="8439" spans="1:7" ht="15">
      <c r="A8439" s="28"/>
      <c r="G8439" s="29"/>
    </row>
    <row r="8440" spans="1:7" ht="15">
      <c r="A8440" s="28"/>
      <c r="G8440" s="29"/>
    </row>
    <row r="8441" spans="1:7" ht="15">
      <c r="A8441" s="28"/>
      <c r="G8441" s="29"/>
    </row>
    <row r="8442" spans="1:7" ht="15">
      <c r="A8442" s="28"/>
      <c r="G8442" s="29"/>
    </row>
    <row r="8443" spans="1:7" ht="15">
      <c r="A8443" s="28"/>
      <c r="G8443" s="29"/>
    </row>
    <row r="8444" spans="1:7" ht="15">
      <c r="A8444" s="28"/>
      <c r="G8444" s="29"/>
    </row>
    <row r="8445" spans="1:7" ht="15">
      <c r="A8445" s="28"/>
      <c r="G8445" s="29"/>
    </row>
    <row r="8446" spans="1:7" ht="15">
      <c r="A8446" s="28"/>
      <c r="G8446" s="29"/>
    </row>
    <row r="8447" spans="1:7" ht="15">
      <c r="A8447" s="28"/>
      <c r="G8447" s="29"/>
    </row>
    <row r="8448" spans="1:7" ht="15">
      <c r="A8448" s="28"/>
      <c r="G8448" s="29"/>
    </row>
    <row r="8449" spans="1:7" ht="15">
      <c r="A8449" s="28"/>
      <c r="G8449" s="29"/>
    </row>
    <row r="8450" spans="1:7" ht="15">
      <c r="A8450" s="28"/>
      <c r="G8450" s="29"/>
    </row>
    <row r="8451" spans="1:7" ht="15">
      <c r="A8451" s="28"/>
      <c r="G8451" s="29"/>
    </row>
    <row r="8452" spans="1:7" ht="15">
      <c r="A8452" s="28"/>
      <c r="G8452" s="29"/>
    </row>
    <row r="8453" spans="1:7" ht="15">
      <c r="A8453" s="28"/>
      <c r="G8453" s="29"/>
    </row>
    <row r="8454" spans="1:7" ht="15">
      <c r="A8454" s="28"/>
      <c r="G8454" s="29"/>
    </row>
    <row r="8455" spans="1:7" ht="15">
      <c r="A8455" s="28"/>
      <c r="G8455" s="29"/>
    </row>
    <row r="8456" spans="1:7" ht="15">
      <c r="A8456" s="28"/>
      <c r="G8456" s="29"/>
    </row>
    <row r="8457" spans="1:7" ht="15">
      <c r="A8457" s="28"/>
      <c r="G8457" s="29"/>
    </row>
    <row r="8458" spans="1:7" ht="15">
      <c r="A8458" s="28"/>
      <c r="G8458" s="29"/>
    </row>
    <row r="8459" spans="1:7" ht="15">
      <c r="A8459" s="28"/>
      <c r="G8459" s="29"/>
    </row>
    <row r="8460" spans="1:7" ht="15">
      <c r="A8460" s="28"/>
      <c r="G8460" s="29"/>
    </row>
    <row r="8461" spans="1:7" ht="15">
      <c r="A8461" s="28"/>
      <c r="G8461" s="29"/>
    </row>
    <row r="8462" spans="1:7" ht="15">
      <c r="A8462" s="28"/>
      <c r="G8462" s="29"/>
    </row>
    <row r="8463" spans="1:7" ht="15">
      <c r="A8463" s="28"/>
      <c r="G8463" s="29"/>
    </row>
    <row r="8464" spans="1:7" ht="15">
      <c r="A8464" s="28"/>
      <c r="G8464" s="29"/>
    </row>
    <row r="8465" spans="1:7" ht="15">
      <c r="A8465" s="28"/>
      <c r="G8465" s="29"/>
    </row>
    <row r="8466" spans="1:7" ht="15">
      <c r="A8466" s="28"/>
      <c r="G8466" s="29"/>
    </row>
    <row r="8467" spans="1:7" ht="15">
      <c r="A8467" s="28"/>
      <c r="G8467" s="29"/>
    </row>
    <row r="8468" spans="1:7" ht="15">
      <c r="A8468" s="28"/>
      <c r="G8468" s="29"/>
    </row>
    <row r="8469" spans="1:7" ht="15">
      <c r="A8469" s="28"/>
      <c r="G8469" s="29"/>
    </row>
    <row r="8470" spans="1:7" ht="15">
      <c r="A8470" s="28"/>
      <c r="G8470" s="29"/>
    </row>
    <row r="8471" spans="1:7" ht="15">
      <c r="A8471" s="28"/>
      <c r="G8471" s="29"/>
    </row>
    <row r="8472" spans="1:7" ht="15">
      <c r="A8472" s="28"/>
      <c r="G8472" s="29"/>
    </row>
    <row r="8473" spans="1:7" ht="15">
      <c r="A8473" s="28"/>
      <c r="G8473" s="29"/>
    </row>
    <row r="8474" spans="1:7" ht="15">
      <c r="A8474" s="28"/>
      <c r="G8474" s="29"/>
    </row>
    <row r="8475" spans="1:7" ht="15">
      <c r="A8475" s="28"/>
      <c r="G8475" s="29"/>
    </row>
    <row r="8476" spans="1:7" ht="15">
      <c r="A8476" s="28"/>
      <c r="G8476" s="29"/>
    </row>
    <row r="8477" spans="1:7" ht="15">
      <c r="A8477" s="28"/>
      <c r="G8477" s="29"/>
    </row>
    <row r="8478" spans="1:7" ht="15">
      <c r="A8478" s="28"/>
      <c r="G8478" s="29"/>
    </row>
    <row r="8479" spans="1:7" ht="15">
      <c r="A8479" s="28"/>
      <c r="G8479" s="29"/>
    </row>
    <row r="8480" spans="1:7" ht="15">
      <c r="A8480" s="28"/>
      <c r="G8480" s="29"/>
    </row>
    <row r="8481" spans="1:7" ht="15">
      <c r="A8481" s="28"/>
      <c r="G8481" s="29"/>
    </row>
    <row r="8482" spans="1:7" ht="15">
      <c r="A8482" s="28"/>
      <c r="G8482" s="29"/>
    </row>
    <row r="8483" spans="1:7" ht="15">
      <c r="A8483" s="28"/>
      <c r="G8483" s="29"/>
    </row>
    <row r="8484" spans="1:7" ht="15">
      <c r="A8484" s="28"/>
      <c r="G8484" s="29"/>
    </row>
    <row r="8485" spans="1:7" ht="15">
      <c r="A8485" s="28"/>
      <c r="G8485" s="29"/>
    </row>
    <row r="8486" spans="1:7" ht="15">
      <c r="A8486" s="28"/>
      <c r="G8486" s="29"/>
    </row>
    <row r="8487" spans="1:7" ht="15">
      <c r="A8487" s="28"/>
      <c r="G8487" s="29"/>
    </row>
    <row r="8488" spans="1:7" ht="15">
      <c r="A8488" s="28"/>
      <c r="G8488" s="29"/>
    </row>
    <row r="8489" spans="1:7" ht="15">
      <c r="A8489" s="28"/>
      <c r="G8489" s="29"/>
    </row>
    <row r="8490" spans="1:7" ht="15">
      <c r="A8490" s="28"/>
      <c r="G8490" s="29"/>
    </row>
    <row r="8491" spans="1:7" ht="15">
      <c r="A8491" s="28"/>
      <c r="G8491" s="29"/>
    </row>
    <row r="8492" spans="1:7" ht="15">
      <c r="A8492" s="28"/>
      <c r="G8492" s="29"/>
    </row>
    <row r="8493" spans="1:7" ht="15">
      <c r="A8493" s="28"/>
      <c r="G8493" s="29"/>
    </row>
    <row r="8494" spans="1:7" ht="15">
      <c r="A8494" s="28"/>
      <c r="G8494" s="29"/>
    </row>
    <row r="8495" spans="1:7" ht="15">
      <c r="A8495" s="28"/>
      <c r="G8495" s="29"/>
    </row>
    <row r="8496" spans="1:7" ht="15">
      <c r="A8496" s="28"/>
      <c r="G8496" s="29"/>
    </row>
    <row r="8497" spans="1:7" ht="15">
      <c r="A8497" s="28"/>
      <c r="G8497" s="29"/>
    </row>
    <row r="8498" spans="1:7" ht="15">
      <c r="A8498" s="28"/>
      <c r="G8498" s="29"/>
    </row>
    <row r="8499" spans="1:7" ht="15">
      <c r="A8499" s="28"/>
      <c r="G8499" s="29"/>
    </row>
    <row r="8500" spans="1:7" ht="15">
      <c r="A8500" s="28"/>
      <c r="G8500" s="29"/>
    </row>
    <row r="8501" spans="1:7" ht="15">
      <c r="A8501" s="28"/>
      <c r="G8501" s="29"/>
    </row>
    <row r="8502" spans="1:7" ht="15">
      <c r="A8502" s="28"/>
      <c r="G8502" s="29"/>
    </row>
    <row r="8503" spans="1:7" ht="15">
      <c r="A8503" s="28"/>
      <c r="G8503" s="29"/>
    </row>
    <row r="8504" spans="1:7" ht="15">
      <c r="A8504" s="28"/>
      <c r="G8504" s="29"/>
    </row>
    <row r="8505" spans="1:7" ht="15">
      <c r="A8505" s="28"/>
      <c r="G8505" s="29"/>
    </row>
    <row r="8506" spans="1:7" ht="15">
      <c r="A8506" s="28"/>
      <c r="G8506" s="29"/>
    </row>
    <row r="8507" spans="1:7" ht="15">
      <c r="A8507" s="28"/>
      <c r="G8507" s="29"/>
    </row>
    <row r="8508" spans="1:7" ht="15">
      <c r="A8508" s="28"/>
      <c r="G8508" s="29"/>
    </row>
    <row r="8509" spans="1:7" ht="15">
      <c r="A8509" s="28"/>
      <c r="G8509" s="29"/>
    </row>
    <row r="8510" spans="1:7" ht="15">
      <c r="A8510" s="28"/>
      <c r="G8510" s="29"/>
    </row>
    <row r="8511" spans="1:7" ht="15">
      <c r="A8511" s="28"/>
      <c r="G8511" s="29"/>
    </row>
    <row r="8512" spans="1:7" ht="15">
      <c r="A8512" s="28"/>
      <c r="G8512" s="29"/>
    </row>
    <row r="8513" spans="1:7" ht="15">
      <c r="A8513" s="28"/>
      <c r="G8513" s="29"/>
    </row>
    <row r="8514" spans="1:7" ht="15">
      <c r="A8514" s="28"/>
      <c r="G8514" s="29"/>
    </row>
    <row r="8515" spans="1:7" ht="15">
      <c r="A8515" s="28"/>
      <c r="G8515" s="29"/>
    </row>
    <row r="8516" spans="1:7" ht="15">
      <c r="A8516" s="28"/>
      <c r="G8516" s="29"/>
    </row>
    <row r="8517" spans="1:7" ht="15">
      <c r="A8517" s="28"/>
      <c r="G8517" s="29"/>
    </row>
    <row r="8518" spans="1:7" ht="15">
      <c r="A8518" s="28"/>
      <c r="G8518" s="29"/>
    </row>
    <row r="8519" spans="1:7" ht="15">
      <c r="A8519" s="28"/>
      <c r="G8519" s="29"/>
    </row>
    <row r="8520" spans="1:7" ht="15">
      <c r="A8520" s="28"/>
      <c r="G8520" s="29"/>
    </row>
    <row r="8521" spans="1:7" ht="15">
      <c r="A8521" s="28"/>
      <c r="G8521" s="29"/>
    </row>
    <row r="8522" spans="1:7" ht="15">
      <c r="A8522" s="28"/>
      <c r="G8522" s="29"/>
    </row>
    <row r="8523" spans="1:7" ht="15">
      <c r="A8523" s="28"/>
      <c r="G8523" s="29"/>
    </row>
    <row r="8524" spans="1:7" ht="15">
      <c r="A8524" s="28"/>
      <c r="G8524" s="29"/>
    </row>
    <row r="8525" spans="1:7" ht="15">
      <c r="A8525" s="28"/>
      <c r="G8525" s="29"/>
    </row>
    <row r="8526" spans="1:7" ht="15">
      <c r="A8526" s="28"/>
      <c r="G8526" s="29"/>
    </row>
    <row r="8527" spans="1:7" ht="15">
      <c r="A8527" s="28"/>
      <c r="G8527" s="29"/>
    </row>
    <row r="8528" spans="1:7" ht="15">
      <c r="A8528" s="28"/>
      <c r="G8528" s="29"/>
    </row>
    <row r="8529" spans="1:7" ht="15">
      <c r="A8529" s="28"/>
      <c r="G8529" s="29"/>
    </row>
    <row r="8530" spans="1:7" ht="15">
      <c r="A8530" s="28"/>
      <c r="G8530" s="29"/>
    </row>
    <row r="8531" spans="1:7" ht="15">
      <c r="A8531" s="28"/>
      <c r="G8531" s="29"/>
    </row>
    <row r="8532" spans="1:7" ht="15">
      <c r="A8532" s="28"/>
      <c r="G8532" s="29"/>
    </row>
    <row r="8533" spans="1:7" ht="15">
      <c r="A8533" s="28"/>
      <c r="G8533" s="29"/>
    </row>
    <row r="8534" spans="1:7" ht="15">
      <c r="A8534" s="28"/>
      <c r="G8534" s="29"/>
    </row>
    <row r="8535" spans="1:7" ht="15">
      <c r="A8535" s="28"/>
      <c r="G8535" s="29"/>
    </row>
    <row r="8536" spans="1:7" ht="15">
      <c r="A8536" s="28"/>
      <c r="G8536" s="29"/>
    </row>
    <row r="8537" spans="1:7" ht="15">
      <c r="A8537" s="28"/>
      <c r="G8537" s="29"/>
    </row>
    <row r="8538" spans="1:7" ht="15">
      <c r="A8538" s="28"/>
      <c r="G8538" s="29"/>
    </row>
    <row r="8539" spans="1:7" ht="15">
      <c r="A8539" s="28"/>
      <c r="G8539" s="29"/>
    </row>
    <row r="8540" spans="1:7" ht="15">
      <c r="A8540" s="28"/>
      <c r="G8540" s="29"/>
    </row>
    <row r="8541" spans="1:7" ht="15">
      <c r="A8541" s="28"/>
      <c r="G8541" s="29"/>
    </row>
    <row r="8542" spans="1:7" ht="15">
      <c r="A8542" s="28"/>
      <c r="G8542" s="29"/>
    </row>
    <row r="8543" spans="1:7" ht="15">
      <c r="A8543" s="28"/>
      <c r="G8543" s="29"/>
    </row>
    <row r="8544" spans="1:7" ht="15">
      <c r="A8544" s="28"/>
      <c r="G8544" s="29"/>
    </row>
    <row r="8545" spans="1:7" ht="15">
      <c r="A8545" s="28"/>
      <c r="G8545" s="29"/>
    </row>
    <row r="8546" spans="1:7" ht="15">
      <c r="A8546" s="28"/>
      <c r="G8546" s="29"/>
    </row>
    <row r="8547" spans="1:7" ht="15">
      <c r="A8547" s="28"/>
      <c r="G8547" s="29"/>
    </row>
    <row r="8548" spans="1:7" ht="15">
      <c r="A8548" s="28"/>
      <c r="G8548" s="29"/>
    </row>
    <row r="8549" spans="1:7" ht="15">
      <c r="A8549" s="28"/>
      <c r="G8549" s="29"/>
    </row>
    <row r="8550" spans="1:7" ht="15">
      <c r="A8550" s="28"/>
      <c r="G8550" s="29"/>
    </row>
    <row r="8551" spans="1:7" ht="15">
      <c r="A8551" s="28"/>
      <c r="G8551" s="29"/>
    </row>
    <row r="8552" spans="1:7" ht="15">
      <c r="A8552" s="28"/>
      <c r="G8552" s="29"/>
    </row>
    <row r="8553" spans="1:7" ht="15">
      <c r="A8553" s="28"/>
      <c r="G8553" s="29"/>
    </row>
    <row r="8554" spans="1:7" ht="15">
      <c r="A8554" s="28"/>
      <c r="G8554" s="29"/>
    </row>
    <row r="8555" spans="1:7" ht="15">
      <c r="A8555" s="28"/>
      <c r="G8555" s="29"/>
    </row>
    <row r="8556" spans="1:7" ht="15">
      <c r="A8556" s="28"/>
      <c r="G8556" s="29"/>
    </row>
    <row r="8557" spans="1:7" ht="15">
      <c r="A8557" s="28"/>
      <c r="G8557" s="29"/>
    </row>
    <row r="8558" spans="1:7" ht="15">
      <c r="A8558" s="28"/>
      <c r="G8558" s="29"/>
    </row>
    <row r="8559" spans="1:7" ht="15">
      <c r="A8559" s="28"/>
      <c r="G8559" s="29"/>
    </row>
    <row r="8560" spans="1:7" ht="15">
      <c r="A8560" s="28"/>
      <c r="G8560" s="29"/>
    </row>
    <row r="8561" spans="1:7" ht="15">
      <c r="A8561" s="28"/>
      <c r="G8561" s="29"/>
    </row>
    <row r="8562" spans="1:7" ht="15">
      <c r="A8562" s="28"/>
      <c r="G8562" s="29"/>
    </row>
    <row r="8563" spans="1:7" ht="15">
      <c r="A8563" s="28"/>
      <c r="G8563" s="29"/>
    </row>
    <row r="8564" spans="1:7" ht="15">
      <c r="A8564" s="28"/>
      <c r="G8564" s="29"/>
    </row>
    <row r="8565" spans="1:7" ht="15">
      <c r="A8565" s="28"/>
      <c r="G8565" s="29"/>
    </row>
    <row r="8566" spans="1:7" ht="15">
      <c r="A8566" s="28"/>
      <c r="G8566" s="29"/>
    </row>
    <row r="8567" spans="1:7" ht="15">
      <c r="A8567" s="28"/>
      <c r="G8567" s="29"/>
    </row>
    <row r="8568" spans="1:7" ht="15">
      <c r="A8568" s="28"/>
      <c r="G8568" s="29"/>
    </row>
    <row r="8569" spans="1:7" ht="15">
      <c r="A8569" s="28"/>
      <c r="G8569" s="29"/>
    </row>
    <row r="8570" spans="1:7" ht="15">
      <c r="A8570" s="28"/>
      <c r="G8570" s="29"/>
    </row>
    <row r="8571" spans="1:7" ht="15">
      <c r="A8571" s="28"/>
      <c r="G8571" s="29"/>
    </row>
    <row r="8572" spans="1:7" ht="15">
      <c r="A8572" s="28"/>
      <c r="G8572" s="29"/>
    </row>
    <row r="8573" spans="1:7" ht="15">
      <c r="A8573" s="28"/>
      <c r="G8573" s="29"/>
    </row>
    <row r="8574" spans="1:7" ht="15">
      <c r="A8574" s="28"/>
      <c r="G8574" s="29"/>
    </row>
    <row r="8575" spans="1:7" ht="15">
      <c r="A8575" s="28"/>
      <c r="G8575" s="29"/>
    </row>
    <row r="8576" spans="1:7" ht="15">
      <c r="A8576" s="28"/>
      <c r="G8576" s="29"/>
    </row>
    <row r="8577" spans="1:7" ht="15">
      <c r="A8577" s="28"/>
      <c r="G8577" s="29"/>
    </row>
    <row r="8578" spans="1:7" ht="15">
      <c r="A8578" s="28"/>
      <c r="G8578" s="29"/>
    </row>
    <row r="8579" spans="1:7" ht="15">
      <c r="A8579" s="28"/>
      <c r="G8579" s="29"/>
    </row>
    <row r="8580" spans="1:7" ht="15">
      <c r="A8580" s="28"/>
      <c r="G8580" s="29"/>
    </row>
    <row r="8581" spans="1:7" ht="15">
      <c r="A8581" s="28"/>
      <c r="G8581" s="29"/>
    </row>
    <row r="8582" spans="1:7" ht="15">
      <c r="A8582" s="28"/>
      <c r="G8582" s="29"/>
    </row>
    <row r="8583" spans="1:7" ht="15">
      <c r="A8583" s="28"/>
      <c r="G8583" s="29"/>
    </row>
    <row r="8584" spans="1:7" ht="15">
      <c r="A8584" s="28"/>
      <c r="G8584" s="29"/>
    </row>
    <row r="8585" spans="1:7" ht="15">
      <c r="A8585" s="28"/>
      <c r="G8585" s="29"/>
    </row>
    <row r="8586" spans="1:7" ht="15">
      <c r="A8586" s="28"/>
      <c r="G8586" s="29"/>
    </row>
    <row r="8587" spans="1:7" ht="15">
      <c r="A8587" s="28"/>
      <c r="G8587" s="29"/>
    </row>
    <row r="8588" spans="1:7" ht="15">
      <c r="A8588" s="28"/>
      <c r="G8588" s="29"/>
    </row>
    <row r="8589" spans="1:7" ht="15">
      <c r="A8589" s="28"/>
      <c r="G8589" s="29"/>
    </row>
    <row r="8590" spans="1:7" ht="15">
      <c r="A8590" s="28"/>
      <c r="G8590" s="29"/>
    </row>
    <row r="8591" spans="1:7" ht="15">
      <c r="A8591" s="28"/>
      <c r="G8591" s="29"/>
    </row>
    <row r="8592" spans="1:7" ht="15">
      <c r="A8592" s="28"/>
      <c r="G8592" s="29"/>
    </row>
    <row r="8593" spans="1:7" ht="15">
      <c r="A8593" s="28"/>
      <c r="G8593" s="29"/>
    </row>
    <row r="8594" spans="1:7" ht="15">
      <c r="A8594" s="28"/>
      <c r="G8594" s="29"/>
    </row>
    <row r="8595" spans="1:7" ht="15">
      <c r="A8595" s="28"/>
      <c r="G8595" s="29"/>
    </row>
    <row r="8596" spans="1:7" ht="15">
      <c r="A8596" s="28"/>
      <c r="G8596" s="29"/>
    </row>
    <row r="8597" spans="1:7" ht="15">
      <c r="A8597" s="28"/>
      <c r="G8597" s="29"/>
    </row>
    <row r="8598" spans="1:7" ht="15">
      <c r="A8598" s="28"/>
      <c r="G8598" s="29"/>
    </row>
    <row r="8599" spans="1:7" ht="15">
      <c r="A8599" s="28"/>
      <c r="G8599" s="29"/>
    </row>
    <row r="8600" spans="1:7" ht="15">
      <c r="A8600" s="28"/>
      <c r="G8600" s="29"/>
    </row>
    <row r="8601" spans="1:7" ht="15">
      <c r="A8601" s="28"/>
      <c r="G8601" s="29"/>
    </row>
    <row r="8602" spans="1:7" ht="15">
      <c r="A8602" s="28"/>
      <c r="G8602" s="29"/>
    </row>
    <row r="8603" spans="1:7" ht="15">
      <c r="A8603" s="28"/>
      <c r="G8603" s="29"/>
    </row>
    <row r="8604" spans="1:7" ht="15">
      <c r="A8604" s="28"/>
      <c r="G8604" s="29"/>
    </row>
    <row r="8605" spans="1:7" ht="15">
      <c r="A8605" s="28"/>
      <c r="G8605" s="29"/>
    </row>
    <row r="8606" spans="1:7" ht="15">
      <c r="A8606" s="28"/>
      <c r="G8606" s="29"/>
    </row>
    <row r="8607" spans="1:7" ht="15">
      <c r="A8607" s="28"/>
      <c r="G8607" s="29"/>
    </row>
    <row r="8608" spans="1:7" ht="15">
      <c r="A8608" s="28"/>
      <c r="G8608" s="29"/>
    </row>
    <row r="8609" spans="1:7" ht="15">
      <c r="A8609" s="28"/>
      <c r="G8609" s="29"/>
    </row>
    <row r="8610" spans="1:7" ht="15">
      <c r="A8610" s="28"/>
      <c r="G8610" s="29"/>
    </row>
    <row r="8611" spans="1:7" ht="15">
      <c r="A8611" s="28"/>
      <c r="G8611" s="29"/>
    </row>
    <row r="8612" spans="1:7" ht="15">
      <c r="A8612" s="28"/>
      <c r="G8612" s="29"/>
    </row>
    <row r="8613" spans="1:7" ht="15">
      <c r="A8613" s="28"/>
      <c r="G8613" s="29"/>
    </row>
    <row r="8614" spans="1:7" ht="15">
      <c r="A8614" s="28"/>
      <c r="G8614" s="29"/>
    </row>
    <row r="8615" spans="1:7" ht="15">
      <c r="A8615" s="28"/>
      <c r="G8615" s="29"/>
    </row>
    <row r="8616" spans="1:7" ht="15">
      <c r="A8616" s="28"/>
      <c r="G8616" s="29"/>
    </row>
    <row r="8617" spans="1:7" ht="15">
      <c r="A8617" s="28"/>
      <c r="G8617" s="29"/>
    </row>
    <row r="8618" spans="1:7" ht="15">
      <c r="A8618" s="28"/>
      <c r="G8618" s="29"/>
    </row>
    <row r="8619" spans="1:7" ht="15">
      <c r="A8619" s="28"/>
      <c r="G8619" s="29"/>
    </row>
    <row r="8620" spans="1:7" ht="15">
      <c r="A8620" s="28"/>
      <c r="G8620" s="29"/>
    </row>
    <row r="8621" spans="1:7" ht="15">
      <c r="A8621" s="28"/>
      <c r="G8621" s="29"/>
    </row>
    <row r="8622" spans="1:7" ht="15">
      <c r="A8622" s="28"/>
      <c r="G8622" s="29"/>
    </row>
    <row r="8623" spans="1:7" ht="15">
      <c r="A8623" s="28"/>
      <c r="G8623" s="29"/>
    </row>
    <row r="8624" spans="1:7" ht="15">
      <c r="A8624" s="28"/>
      <c r="G8624" s="29"/>
    </row>
    <row r="8625" spans="1:7" ht="15">
      <c r="A8625" s="28"/>
      <c r="G8625" s="29"/>
    </row>
    <row r="8626" spans="1:7" ht="15">
      <c r="A8626" s="28"/>
      <c r="G8626" s="29"/>
    </row>
    <row r="8627" spans="1:7" ht="15">
      <c r="A8627" s="28"/>
      <c r="G8627" s="29"/>
    </row>
    <row r="8628" spans="1:7" ht="15">
      <c r="A8628" s="28"/>
      <c r="G8628" s="29"/>
    </row>
    <row r="8629" spans="1:7" ht="15">
      <c r="A8629" s="28"/>
      <c r="G8629" s="29"/>
    </row>
    <row r="8630" spans="1:7" ht="15">
      <c r="A8630" s="28"/>
      <c r="G8630" s="29"/>
    </row>
    <row r="8631" spans="1:7" ht="15">
      <c r="A8631" s="28"/>
      <c r="G8631" s="29"/>
    </row>
    <row r="8632" spans="1:7" ht="15">
      <c r="A8632" s="28"/>
      <c r="G8632" s="29"/>
    </row>
    <row r="8633" spans="1:7" ht="15">
      <c r="A8633" s="28"/>
      <c r="G8633" s="29"/>
    </row>
    <row r="8634" spans="1:7" ht="15">
      <c r="A8634" s="28"/>
      <c r="G8634" s="29"/>
    </row>
    <row r="8635" spans="1:7" ht="15">
      <c r="A8635" s="28"/>
      <c r="G8635" s="29"/>
    </row>
    <row r="8636" spans="1:7" ht="15">
      <c r="A8636" s="28"/>
      <c r="G8636" s="29"/>
    </row>
    <row r="8637" spans="1:7" ht="15">
      <c r="A8637" s="28"/>
      <c r="G8637" s="29"/>
    </row>
    <row r="8638" spans="1:7" ht="15">
      <c r="A8638" s="28"/>
      <c r="G8638" s="29"/>
    </row>
    <row r="8639" spans="1:7" ht="15">
      <c r="A8639" s="28"/>
      <c r="G8639" s="29"/>
    </row>
    <row r="8640" spans="1:7" ht="15">
      <c r="A8640" s="28"/>
      <c r="G8640" s="29"/>
    </row>
    <row r="8641" spans="1:7" ht="15">
      <c r="A8641" s="28"/>
      <c r="G8641" s="29"/>
    </row>
    <row r="8642" spans="1:7" ht="15">
      <c r="A8642" s="28"/>
      <c r="G8642" s="29"/>
    </row>
    <row r="8643" spans="1:7" ht="15">
      <c r="A8643" s="28"/>
      <c r="G8643" s="29"/>
    </row>
    <row r="8644" spans="1:7" ht="15">
      <c r="A8644" s="28"/>
      <c r="G8644" s="29"/>
    </row>
    <row r="8645" spans="1:7" ht="15">
      <c r="A8645" s="28"/>
      <c r="G8645" s="29"/>
    </row>
    <row r="8646" spans="1:7" ht="15">
      <c r="A8646" s="28"/>
      <c r="G8646" s="29"/>
    </row>
    <row r="8647" spans="1:7" ht="15">
      <c r="A8647" s="28"/>
      <c r="G8647" s="29"/>
    </row>
    <row r="8648" spans="1:7" ht="15">
      <c r="A8648" s="28"/>
      <c r="G8648" s="29"/>
    </row>
    <row r="8649" spans="1:7" ht="15">
      <c r="A8649" s="28"/>
      <c r="G8649" s="29"/>
    </row>
    <row r="8650" spans="1:7" ht="15">
      <c r="A8650" s="28"/>
      <c r="G8650" s="29"/>
    </row>
    <row r="8651" spans="1:7" ht="15">
      <c r="A8651" s="28"/>
      <c r="G8651" s="29"/>
    </row>
    <row r="8652" spans="1:7" ht="15">
      <c r="A8652" s="28"/>
      <c r="G8652" s="29"/>
    </row>
    <row r="8653" spans="1:7" ht="15">
      <c r="A8653" s="28"/>
      <c r="G8653" s="29"/>
    </row>
    <row r="8654" spans="1:7" ht="15">
      <c r="A8654" s="28"/>
      <c r="G8654" s="29"/>
    </row>
    <row r="8655" spans="1:7" ht="15">
      <c r="A8655" s="28"/>
      <c r="G8655" s="29"/>
    </row>
    <row r="8656" spans="1:7" ht="15">
      <c r="A8656" s="28"/>
      <c r="G8656" s="29"/>
    </row>
    <row r="8657" spans="1:7" ht="15">
      <c r="A8657" s="28"/>
      <c r="G8657" s="29"/>
    </row>
    <row r="8658" spans="1:7" ht="15">
      <c r="A8658" s="28"/>
      <c r="G8658" s="29"/>
    </row>
    <row r="8659" spans="1:7" ht="15">
      <c r="A8659" s="28"/>
      <c r="G8659" s="29"/>
    </row>
    <row r="8660" spans="1:7" ht="15">
      <c r="A8660" s="28"/>
      <c r="G8660" s="29"/>
    </row>
    <row r="8661" spans="1:7" ht="15">
      <c r="A8661" s="28"/>
      <c r="G8661" s="29"/>
    </row>
    <row r="8662" spans="1:7" ht="15">
      <c r="A8662" s="28"/>
      <c r="G8662" s="29"/>
    </row>
    <row r="8663" spans="1:7" ht="15">
      <c r="A8663" s="28"/>
      <c r="G8663" s="29"/>
    </row>
    <row r="8664" spans="1:7" ht="15">
      <c r="A8664" s="28"/>
      <c r="G8664" s="29"/>
    </row>
    <row r="8665" spans="1:7" ht="15">
      <c r="A8665" s="28"/>
      <c r="G8665" s="29"/>
    </row>
    <row r="8666" spans="1:7" ht="15">
      <c r="A8666" s="28"/>
      <c r="G8666" s="29"/>
    </row>
    <row r="8667" spans="1:7" ht="15">
      <c r="A8667" s="28"/>
      <c r="G8667" s="29"/>
    </row>
    <row r="8668" spans="1:7" ht="15">
      <c r="A8668" s="28"/>
      <c r="G8668" s="29"/>
    </row>
    <row r="8669" spans="1:7" ht="15">
      <c r="A8669" s="28"/>
      <c r="G8669" s="29"/>
    </row>
    <row r="8670" spans="1:7" ht="15">
      <c r="A8670" s="28"/>
      <c r="G8670" s="29"/>
    </row>
    <row r="8671" spans="1:7" ht="15">
      <c r="A8671" s="28"/>
      <c r="G8671" s="29"/>
    </row>
    <row r="8672" spans="1:7" ht="15">
      <c r="A8672" s="28"/>
      <c r="G8672" s="29"/>
    </row>
    <row r="8673" spans="1:7" ht="15">
      <c r="A8673" s="28"/>
      <c r="G8673" s="29"/>
    </row>
    <row r="8674" spans="1:7" ht="15">
      <c r="A8674" s="28"/>
      <c r="G8674" s="29"/>
    </row>
    <row r="8675" spans="1:7" ht="15">
      <c r="A8675" s="28"/>
      <c r="G8675" s="29"/>
    </row>
    <row r="8676" spans="1:7" ht="15">
      <c r="A8676" s="28"/>
      <c r="G8676" s="29"/>
    </row>
    <row r="8677" spans="1:7" ht="15">
      <c r="A8677" s="28"/>
      <c r="G8677" s="29"/>
    </row>
    <row r="8678" spans="1:7" ht="15">
      <c r="A8678" s="28"/>
      <c r="G8678" s="29"/>
    </row>
    <row r="8679" spans="1:7" ht="15">
      <c r="A8679" s="28"/>
      <c r="G8679" s="29"/>
    </row>
    <row r="8680" spans="1:7" ht="15">
      <c r="A8680" s="28"/>
      <c r="G8680" s="29"/>
    </row>
    <row r="8681" spans="1:7" ht="15">
      <c r="A8681" s="28"/>
      <c r="G8681" s="29"/>
    </row>
    <row r="8682" spans="1:7" ht="15">
      <c r="A8682" s="28"/>
      <c r="G8682" s="29"/>
    </row>
    <row r="8683" spans="1:7" ht="15">
      <c r="A8683" s="28"/>
      <c r="G8683" s="29"/>
    </row>
    <row r="8684" spans="1:7" ht="15">
      <c r="A8684" s="28"/>
      <c r="G8684" s="29"/>
    </row>
    <row r="8685" spans="1:7" ht="15">
      <c r="A8685" s="28"/>
      <c r="G8685" s="29"/>
    </row>
    <row r="8686" spans="1:7" ht="15">
      <c r="A8686" s="28"/>
      <c r="G8686" s="29"/>
    </row>
    <row r="8687" spans="1:7" ht="15">
      <c r="A8687" s="28"/>
      <c r="G8687" s="29"/>
    </row>
    <row r="8688" spans="1:7" ht="15">
      <c r="A8688" s="28"/>
      <c r="G8688" s="29"/>
    </row>
    <row r="8689" spans="1:7" ht="15">
      <c r="A8689" s="28"/>
      <c r="G8689" s="29"/>
    </row>
    <row r="8690" spans="1:7" ht="15">
      <c r="A8690" s="28"/>
      <c r="G8690" s="29"/>
    </row>
    <row r="8691" spans="1:7" ht="15">
      <c r="A8691" s="28"/>
      <c r="G8691" s="29"/>
    </row>
    <row r="8692" spans="1:7" ht="15">
      <c r="A8692" s="28"/>
      <c r="G8692" s="29"/>
    </row>
    <row r="8693" spans="1:7" ht="15">
      <c r="A8693" s="28"/>
      <c r="G8693" s="29"/>
    </row>
    <row r="8694" spans="1:7" ht="15">
      <c r="A8694" s="28"/>
      <c r="G8694" s="29"/>
    </row>
    <row r="8695" spans="1:7" ht="15">
      <c r="A8695" s="28"/>
      <c r="G8695" s="29"/>
    </row>
    <row r="8696" spans="1:7" ht="15">
      <c r="A8696" s="28"/>
      <c r="G8696" s="29"/>
    </row>
    <row r="8697" spans="1:7" ht="15">
      <c r="A8697" s="28"/>
      <c r="G8697" s="29"/>
    </row>
    <row r="8698" spans="1:7" ht="15">
      <c r="A8698" s="28"/>
      <c r="G8698" s="29"/>
    </row>
    <row r="8699" spans="1:7" ht="15">
      <c r="A8699" s="28"/>
      <c r="G8699" s="29"/>
    </row>
    <row r="8700" spans="1:7" ht="15">
      <c r="A8700" s="28"/>
      <c r="G8700" s="29"/>
    </row>
    <row r="8701" spans="1:7" ht="15">
      <c r="A8701" s="28"/>
      <c r="G8701" s="29"/>
    </row>
    <row r="8702" spans="1:7" ht="15">
      <c r="A8702" s="28"/>
      <c r="G8702" s="29"/>
    </row>
    <row r="8703" spans="1:7" ht="15">
      <c r="A8703" s="28"/>
      <c r="G8703" s="29"/>
    </row>
    <row r="8704" spans="1:7" ht="15">
      <c r="A8704" s="28"/>
      <c r="G8704" s="29"/>
    </row>
    <row r="8705" spans="1:7" ht="15">
      <c r="A8705" s="28"/>
      <c r="G8705" s="29"/>
    </row>
    <row r="8706" spans="1:7" ht="15">
      <c r="A8706" s="28"/>
      <c r="G8706" s="29"/>
    </row>
    <row r="8707" spans="1:7" ht="15">
      <c r="A8707" s="28"/>
      <c r="G8707" s="29"/>
    </row>
    <row r="8708" spans="1:7" ht="15">
      <c r="A8708" s="28"/>
      <c r="G8708" s="29"/>
    </row>
    <row r="8709" spans="1:7" ht="15">
      <c r="A8709" s="28"/>
      <c r="G8709" s="29"/>
    </row>
    <row r="8710" spans="1:7" ht="15">
      <c r="A8710" s="28"/>
      <c r="G8710" s="29"/>
    </row>
    <row r="8711" spans="1:7" ht="15">
      <c r="A8711" s="28"/>
      <c r="G8711" s="29"/>
    </row>
    <row r="8712" spans="1:7" ht="15">
      <c r="A8712" s="28"/>
      <c r="G8712" s="29"/>
    </row>
    <row r="8713" spans="1:7" ht="15">
      <c r="A8713" s="28"/>
      <c r="G8713" s="29"/>
    </row>
    <row r="8714" spans="1:7" ht="15">
      <c r="A8714" s="28"/>
      <c r="G8714" s="29"/>
    </row>
    <row r="8715" spans="1:7" ht="15">
      <c r="A8715" s="28"/>
      <c r="G8715" s="29"/>
    </row>
    <row r="8716" spans="1:7" ht="15">
      <c r="A8716" s="28"/>
      <c r="G8716" s="29"/>
    </row>
    <row r="8717" spans="1:7" ht="15">
      <c r="A8717" s="28"/>
      <c r="G8717" s="29"/>
    </row>
    <row r="8718" spans="1:7" ht="15">
      <c r="A8718" s="28"/>
      <c r="G8718" s="29"/>
    </row>
    <row r="8719" spans="1:7" ht="15">
      <c r="A8719" s="28"/>
      <c r="G8719" s="29"/>
    </row>
    <row r="8720" spans="1:7" ht="15">
      <c r="A8720" s="28"/>
      <c r="G8720" s="29"/>
    </row>
    <row r="8721" spans="1:7" ht="15">
      <c r="A8721" s="28"/>
      <c r="G8721" s="29"/>
    </row>
    <row r="8722" spans="1:7" ht="15">
      <c r="A8722" s="28"/>
      <c r="G8722" s="29"/>
    </row>
    <row r="8723" spans="1:7" ht="15">
      <c r="A8723" s="28"/>
      <c r="G8723" s="29"/>
    </row>
    <row r="8724" spans="1:7" ht="15">
      <c r="A8724" s="28"/>
      <c r="G8724" s="29"/>
    </row>
    <row r="8725" spans="1:7" ht="15">
      <c r="A8725" s="28"/>
      <c r="G8725" s="29"/>
    </row>
    <row r="8726" spans="1:7" ht="15">
      <c r="A8726" s="28"/>
      <c r="G8726" s="29"/>
    </row>
    <row r="8727" spans="1:7" ht="15">
      <c r="A8727" s="28"/>
      <c r="G8727" s="29"/>
    </row>
    <row r="8728" spans="1:7" ht="15">
      <c r="A8728" s="28"/>
      <c r="G8728" s="29"/>
    </row>
    <row r="8729" spans="1:7" ht="15">
      <c r="A8729" s="28"/>
      <c r="G8729" s="29"/>
    </row>
    <row r="8730" spans="1:7" ht="15">
      <c r="A8730" s="28"/>
      <c r="G8730" s="29"/>
    </row>
    <row r="8731" spans="1:7" ht="15">
      <c r="A8731" s="28"/>
      <c r="G8731" s="29"/>
    </row>
    <row r="8732" spans="1:7" ht="15">
      <c r="A8732" s="28"/>
      <c r="G8732" s="29"/>
    </row>
    <row r="8733" spans="1:7" ht="15">
      <c r="A8733" s="28"/>
      <c r="G8733" s="29"/>
    </row>
    <row r="8734" spans="1:7" ht="15">
      <c r="A8734" s="28"/>
      <c r="G8734" s="29"/>
    </row>
    <row r="8735" spans="1:7" ht="15">
      <c r="A8735" s="28"/>
      <c r="G8735" s="29"/>
    </row>
    <row r="8736" spans="1:7" ht="15">
      <c r="A8736" s="28"/>
      <c r="G8736" s="29"/>
    </row>
    <row r="8737" spans="1:7" ht="15">
      <c r="A8737" s="28"/>
      <c r="G8737" s="29"/>
    </row>
    <row r="8738" spans="1:7" ht="15">
      <c r="A8738" s="28"/>
      <c r="G8738" s="29"/>
    </row>
    <row r="8739" spans="1:7" ht="15">
      <c r="A8739" s="28"/>
      <c r="G8739" s="29"/>
    </row>
    <row r="8740" spans="1:7" ht="15">
      <c r="A8740" s="28"/>
      <c r="G8740" s="29"/>
    </row>
    <row r="8741" spans="1:7" ht="15">
      <c r="A8741" s="28"/>
      <c r="G8741" s="29"/>
    </row>
    <row r="8742" spans="1:7" ht="15">
      <c r="A8742" s="28"/>
      <c r="G8742" s="29"/>
    </row>
    <row r="8743" spans="1:7" ht="15">
      <c r="A8743" s="28"/>
      <c r="G8743" s="29"/>
    </row>
    <row r="8744" spans="1:7" ht="15">
      <c r="A8744" s="28"/>
      <c r="G8744" s="29"/>
    </row>
    <row r="8745" spans="1:7" ht="15">
      <c r="A8745" s="28"/>
      <c r="G8745" s="29"/>
    </row>
    <row r="8746" spans="1:7" ht="15">
      <c r="A8746" s="28"/>
      <c r="G8746" s="29"/>
    </row>
    <row r="8747" spans="1:7" ht="15">
      <c r="A8747" s="28"/>
      <c r="G8747" s="29"/>
    </row>
    <row r="8748" spans="1:7" ht="15">
      <c r="A8748" s="28"/>
      <c r="G8748" s="29"/>
    </row>
    <row r="8749" spans="1:7" ht="15">
      <c r="A8749" s="28"/>
      <c r="G8749" s="29"/>
    </row>
    <row r="8750" spans="1:7" ht="15">
      <c r="A8750" s="28"/>
      <c r="G8750" s="29"/>
    </row>
    <row r="8751" spans="1:7" ht="15">
      <c r="A8751" s="28"/>
      <c r="G8751" s="29"/>
    </row>
    <row r="8752" spans="1:7" ht="15">
      <c r="A8752" s="28"/>
      <c r="G8752" s="29"/>
    </row>
    <row r="8753" spans="1:7" ht="15">
      <c r="A8753" s="28"/>
      <c r="G8753" s="29"/>
    </row>
    <row r="8754" spans="1:7" ht="15">
      <c r="A8754" s="28"/>
      <c r="G8754" s="29"/>
    </row>
    <row r="8755" spans="1:7" ht="15">
      <c r="A8755" s="28"/>
      <c r="G8755" s="29"/>
    </row>
    <row r="8756" spans="1:7" ht="15">
      <c r="A8756" s="28"/>
      <c r="G8756" s="29"/>
    </row>
    <row r="8757" spans="1:7" ht="15">
      <c r="A8757" s="28"/>
      <c r="G8757" s="29"/>
    </row>
    <row r="8758" spans="1:7" ht="15">
      <c r="A8758" s="28"/>
      <c r="G8758" s="29"/>
    </row>
    <row r="8759" spans="1:7" ht="15">
      <c r="A8759" s="28"/>
      <c r="G8759" s="29"/>
    </row>
    <row r="8760" spans="1:7" ht="15">
      <c r="A8760" s="28"/>
      <c r="G8760" s="29"/>
    </row>
    <row r="8761" spans="1:7" ht="15">
      <c r="A8761" s="28"/>
      <c r="G8761" s="29"/>
    </row>
    <row r="8762" spans="1:7" ht="15">
      <c r="A8762" s="28"/>
      <c r="G8762" s="29"/>
    </row>
    <row r="8763" spans="1:7" ht="15">
      <c r="A8763" s="28"/>
      <c r="G8763" s="29"/>
    </row>
    <row r="8764" spans="1:7" ht="15">
      <c r="A8764" s="28"/>
      <c r="G8764" s="29"/>
    </row>
    <row r="8765" spans="1:7" ht="15">
      <c r="A8765" s="28"/>
      <c r="G8765" s="29"/>
    </row>
    <row r="8766" spans="1:7" ht="15">
      <c r="A8766" s="28"/>
      <c r="G8766" s="29"/>
    </row>
    <row r="8767" spans="1:7" ht="15">
      <c r="A8767" s="28"/>
      <c r="G8767" s="29"/>
    </row>
    <row r="8768" spans="1:7" ht="15">
      <c r="A8768" s="28"/>
      <c r="G8768" s="29"/>
    </row>
    <row r="8769" spans="1:7" ht="15">
      <c r="A8769" s="28"/>
      <c r="G8769" s="29"/>
    </row>
    <row r="8770" spans="1:7" ht="15">
      <c r="A8770" s="28"/>
      <c r="G8770" s="29"/>
    </row>
    <row r="8771" spans="1:7" ht="15">
      <c r="A8771" s="28"/>
      <c r="G8771" s="29"/>
    </row>
    <row r="8772" spans="1:7" ht="15">
      <c r="A8772" s="28"/>
      <c r="G8772" s="29"/>
    </row>
    <row r="8773" spans="1:7" ht="15">
      <c r="A8773" s="28"/>
      <c r="G8773" s="29"/>
    </row>
    <row r="8774" spans="1:7" ht="15">
      <c r="A8774" s="28"/>
      <c r="G8774" s="29"/>
    </row>
    <row r="8775" spans="1:7" ht="15">
      <c r="A8775" s="28"/>
      <c r="G8775" s="29"/>
    </row>
    <row r="8776" spans="1:7" ht="15">
      <c r="A8776" s="28"/>
      <c r="G8776" s="29"/>
    </row>
    <row r="8777" spans="1:7" ht="15">
      <c r="A8777" s="28"/>
      <c r="G8777" s="29"/>
    </row>
    <row r="8778" spans="1:7" ht="15">
      <c r="A8778" s="28"/>
      <c r="G8778" s="29"/>
    </row>
    <row r="8779" spans="1:7" ht="15">
      <c r="A8779" s="28"/>
      <c r="G8779" s="29"/>
    </row>
    <row r="8780" spans="1:7" ht="15">
      <c r="A8780" s="28"/>
      <c r="G8780" s="29"/>
    </row>
    <row r="8781" spans="1:7" ht="15">
      <c r="A8781" s="28"/>
      <c r="G8781" s="29"/>
    </row>
    <row r="8782" spans="1:7" ht="15">
      <c r="A8782" s="28"/>
      <c r="G8782" s="29"/>
    </row>
    <row r="8783" spans="1:7" ht="15">
      <c r="A8783" s="28"/>
      <c r="G8783" s="29"/>
    </row>
    <row r="8784" spans="1:7" ht="15">
      <c r="A8784" s="28"/>
      <c r="G8784" s="29"/>
    </row>
    <row r="8785" spans="1:7" ht="15">
      <c r="A8785" s="28"/>
      <c r="G8785" s="29"/>
    </row>
    <row r="8786" spans="1:7" ht="15">
      <c r="A8786" s="28"/>
      <c r="G8786" s="29"/>
    </row>
    <row r="8787" spans="1:7" ht="15">
      <c r="A8787" s="28"/>
      <c r="G8787" s="29"/>
    </row>
    <row r="8788" spans="1:7" ht="15">
      <c r="A8788" s="28"/>
      <c r="G8788" s="29"/>
    </row>
    <row r="8789" spans="1:7" ht="15">
      <c r="A8789" s="28"/>
      <c r="G8789" s="29"/>
    </row>
    <row r="8790" spans="1:7" ht="15">
      <c r="A8790" s="28"/>
      <c r="G8790" s="29"/>
    </row>
    <row r="8791" spans="1:7" ht="15">
      <c r="A8791" s="28"/>
      <c r="G8791" s="29"/>
    </row>
    <row r="8792" spans="1:7" ht="15">
      <c r="A8792" s="28"/>
      <c r="G8792" s="29"/>
    </row>
    <row r="8793" spans="1:7" ht="15">
      <c r="A8793" s="28"/>
      <c r="G8793" s="29"/>
    </row>
    <row r="8794" spans="1:7" ht="15">
      <c r="A8794" s="28"/>
      <c r="G8794" s="29"/>
    </row>
    <row r="8795" spans="1:7" ht="15">
      <c r="A8795" s="28"/>
      <c r="G8795" s="29"/>
    </row>
    <row r="8796" spans="1:7" ht="15">
      <c r="A8796" s="28"/>
      <c r="G8796" s="29"/>
    </row>
    <row r="8797" spans="1:7" ht="15">
      <c r="A8797" s="28"/>
      <c r="G8797" s="29"/>
    </row>
    <row r="8798" spans="1:7" ht="15">
      <c r="A8798" s="28"/>
      <c r="G8798" s="29"/>
    </row>
    <row r="8799" spans="1:7" ht="15">
      <c r="A8799" s="28"/>
      <c r="G8799" s="29"/>
    </row>
    <row r="8800" spans="1:7" ht="15">
      <c r="A8800" s="28"/>
      <c r="G8800" s="29"/>
    </row>
    <row r="8801" spans="1:7" ht="15">
      <c r="A8801" s="28"/>
      <c r="G8801" s="29"/>
    </row>
    <row r="8802" spans="1:7" ht="15">
      <c r="A8802" s="28"/>
      <c r="G8802" s="29"/>
    </row>
    <row r="8803" spans="1:7" ht="15">
      <c r="A8803" s="28"/>
      <c r="G8803" s="29"/>
    </row>
    <row r="8804" spans="1:7" ht="15">
      <c r="A8804" s="28"/>
      <c r="G8804" s="29"/>
    </row>
    <row r="8805" spans="1:7" ht="15">
      <c r="A8805" s="28"/>
      <c r="G8805" s="29"/>
    </row>
    <row r="8806" spans="1:7" ht="15">
      <c r="A8806" s="28"/>
      <c r="G8806" s="29"/>
    </row>
    <row r="8807" spans="1:7" ht="15">
      <c r="A8807" s="28"/>
      <c r="G8807" s="29"/>
    </row>
    <row r="8808" spans="1:7" ht="15">
      <c r="A8808" s="28"/>
      <c r="G8808" s="29"/>
    </row>
    <row r="8809" spans="1:7" ht="15">
      <c r="A8809" s="28"/>
      <c r="G8809" s="29"/>
    </row>
    <row r="8810" spans="1:7" ht="15">
      <c r="A8810" s="28"/>
      <c r="G8810" s="29"/>
    </row>
    <row r="8811" spans="1:7" ht="15">
      <c r="A8811" s="28"/>
      <c r="G8811" s="29"/>
    </row>
    <row r="8812" spans="1:7" ht="15">
      <c r="A8812" s="28"/>
      <c r="G8812" s="29"/>
    </row>
    <row r="8813" spans="1:7" ht="15">
      <c r="A8813" s="28"/>
      <c r="G8813" s="29"/>
    </row>
    <row r="8814" spans="1:7" ht="15">
      <c r="A8814" s="28"/>
      <c r="G8814" s="29"/>
    </row>
    <row r="8815" spans="1:7" ht="15">
      <c r="A8815" s="28"/>
      <c r="G8815" s="29"/>
    </row>
    <row r="8816" spans="1:7" ht="15">
      <c r="A8816" s="28"/>
      <c r="G8816" s="29"/>
    </row>
    <row r="8817" spans="1:7" ht="15">
      <c r="A8817" s="28"/>
      <c r="G8817" s="29"/>
    </row>
    <row r="8818" spans="1:7" ht="15">
      <c r="A8818" s="28"/>
      <c r="G8818" s="29"/>
    </row>
    <row r="8819" spans="1:7" ht="15">
      <c r="A8819" s="28"/>
      <c r="G8819" s="29"/>
    </row>
    <row r="8820" spans="1:7" ht="15">
      <c r="A8820" s="28"/>
      <c r="G8820" s="29"/>
    </row>
    <row r="8821" spans="1:7" ht="15">
      <c r="A8821" s="28"/>
      <c r="G8821" s="29"/>
    </row>
    <row r="8822" spans="1:7" ht="15">
      <c r="A8822" s="28"/>
      <c r="G8822" s="29"/>
    </row>
    <row r="8823" spans="1:7" ht="15">
      <c r="A8823" s="28"/>
      <c r="G8823" s="29"/>
    </row>
    <row r="8824" spans="1:7" ht="15">
      <c r="A8824" s="28"/>
      <c r="G8824" s="29"/>
    </row>
    <row r="8825" spans="1:7" ht="15">
      <c r="A8825" s="28"/>
      <c r="G8825" s="29"/>
    </row>
    <row r="8826" spans="1:7" ht="15">
      <c r="A8826" s="28"/>
      <c r="G8826" s="29"/>
    </row>
    <row r="8827" spans="1:7" ht="15">
      <c r="A8827" s="28"/>
      <c r="G8827" s="29"/>
    </row>
    <row r="8828" spans="1:7" ht="15">
      <c r="A8828" s="28"/>
      <c r="G8828" s="29"/>
    </row>
    <row r="8829" spans="1:7" ht="15">
      <c r="A8829" s="28"/>
      <c r="G8829" s="29"/>
    </row>
    <row r="8830" spans="1:7" ht="15">
      <c r="A8830" s="28"/>
      <c r="G8830" s="29"/>
    </row>
    <row r="8831" spans="1:7" ht="15">
      <c r="A8831" s="28"/>
      <c r="G8831" s="29"/>
    </row>
    <row r="8832" spans="1:7" ht="15">
      <c r="A8832" s="28"/>
      <c r="G8832" s="29"/>
    </row>
    <row r="8833" spans="1:7" ht="15">
      <c r="A8833" s="28"/>
      <c r="G8833" s="29"/>
    </row>
    <row r="8834" spans="1:7" ht="15">
      <c r="A8834" s="28"/>
      <c r="G8834" s="29"/>
    </row>
    <row r="8835" spans="1:7" ht="15">
      <c r="A8835" s="28"/>
      <c r="G8835" s="29"/>
    </row>
    <row r="8836" spans="1:7" ht="15">
      <c r="A8836" s="28"/>
      <c r="G8836" s="29"/>
    </row>
    <row r="8837" spans="1:7" ht="15">
      <c r="A8837" s="28"/>
      <c r="G8837" s="29"/>
    </row>
    <row r="8838" spans="1:7" ht="15">
      <c r="A8838" s="28"/>
      <c r="G8838" s="29"/>
    </row>
    <row r="8839" spans="1:7" ht="15">
      <c r="A8839" s="28"/>
      <c r="G8839" s="29"/>
    </row>
    <row r="8840" spans="1:7" ht="15">
      <c r="A8840" s="28"/>
      <c r="G8840" s="29"/>
    </row>
    <row r="8841" spans="1:7" ht="15">
      <c r="A8841" s="28"/>
      <c r="G8841" s="29"/>
    </row>
    <row r="8842" spans="1:7" ht="15">
      <c r="A8842" s="28"/>
      <c r="G8842" s="29"/>
    </row>
    <row r="8843" spans="1:7" ht="15">
      <c r="A8843" s="28"/>
      <c r="G8843" s="29"/>
    </row>
    <row r="8844" spans="1:7" ht="15">
      <c r="A8844" s="28"/>
      <c r="G8844" s="29"/>
    </row>
    <row r="8845" spans="1:7" ht="15">
      <c r="A8845" s="28"/>
      <c r="G8845" s="29"/>
    </row>
    <row r="8846" spans="1:7" ht="15">
      <c r="A8846" s="28"/>
      <c r="G8846" s="29"/>
    </row>
    <row r="8847" spans="1:7" ht="15">
      <c r="A8847" s="28"/>
      <c r="G8847" s="29"/>
    </row>
    <row r="8848" spans="1:7" ht="15">
      <c r="A8848" s="28"/>
      <c r="G8848" s="29"/>
    </row>
    <row r="8849" spans="1:7" ht="15">
      <c r="A8849" s="28"/>
      <c r="G8849" s="29"/>
    </row>
    <row r="8850" spans="1:7" ht="15">
      <c r="A8850" s="28"/>
      <c r="G8850" s="29"/>
    </row>
    <row r="8851" spans="1:7" ht="15">
      <c r="A8851" s="28"/>
      <c r="G8851" s="29"/>
    </row>
    <row r="8852" spans="1:7" ht="15">
      <c r="A8852" s="28"/>
      <c r="G8852" s="29"/>
    </row>
    <row r="8853" spans="1:7" ht="15">
      <c r="A8853" s="28"/>
      <c r="G8853" s="29"/>
    </row>
    <row r="8854" spans="1:7" ht="15">
      <c r="A8854" s="28"/>
      <c r="G8854" s="29"/>
    </row>
    <row r="8855" spans="1:7" ht="15">
      <c r="A8855" s="28"/>
      <c r="G8855" s="29"/>
    </row>
    <row r="8856" spans="1:7" ht="15">
      <c r="A8856" s="28"/>
      <c r="G8856" s="29"/>
    </row>
    <row r="8857" spans="1:7" ht="15">
      <c r="A8857" s="28"/>
      <c r="G8857" s="29"/>
    </row>
    <row r="8858" spans="1:7" ht="15">
      <c r="A8858" s="28"/>
      <c r="G8858" s="29"/>
    </row>
    <row r="8859" spans="1:7" ht="15">
      <c r="A8859" s="28"/>
      <c r="G8859" s="29"/>
    </row>
    <row r="8860" spans="1:7" ht="15">
      <c r="A8860" s="28"/>
      <c r="G8860" s="29"/>
    </row>
    <row r="8861" spans="1:7" ht="15">
      <c r="A8861" s="28"/>
      <c r="G8861" s="29"/>
    </row>
    <row r="8862" spans="1:7" ht="15">
      <c r="A8862" s="28"/>
      <c r="G8862" s="29"/>
    </row>
    <row r="8863" spans="1:7" ht="15">
      <c r="A8863" s="28"/>
      <c r="G8863" s="29"/>
    </row>
    <row r="8864" spans="1:7" ht="15">
      <c r="A8864" s="28"/>
      <c r="G8864" s="29"/>
    </row>
    <row r="8865" spans="1:7" ht="15">
      <c r="A8865" s="28"/>
      <c r="G8865" s="29"/>
    </row>
    <row r="8866" spans="1:7" ht="15">
      <c r="A8866" s="28"/>
      <c r="G8866" s="29"/>
    </row>
    <row r="8867" spans="1:7" ht="15">
      <c r="A8867" s="28"/>
      <c r="G8867" s="29"/>
    </row>
    <row r="8868" spans="1:7" ht="15">
      <c r="A8868" s="28"/>
      <c r="G8868" s="29"/>
    </row>
    <row r="8869" spans="1:7" ht="15">
      <c r="A8869" s="28"/>
      <c r="G8869" s="29"/>
    </row>
    <row r="8870" spans="1:7" ht="15">
      <c r="A8870" s="28"/>
      <c r="G8870" s="29"/>
    </row>
    <row r="8871" spans="1:7" ht="15">
      <c r="A8871" s="28"/>
      <c r="G8871" s="29"/>
    </row>
    <row r="8872" spans="1:7" ht="15">
      <c r="A8872" s="28"/>
      <c r="G8872" s="29"/>
    </row>
    <row r="8873" spans="1:7" ht="15">
      <c r="A8873" s="28"/>
      <c r="G8873" s="29"/>
    </row>
    <row r="8874" spans="1:7" ht="15">
      <c r="A8874" s="28"/>
      <c r="G8874" s="29"/>
    </row>
    <row r="8875" spans="1:7" ht="15">
      <c r="A8875" s="28"/>
      <c r="G8875" s="29"/>
    </row>
    <row r="8876" spans="1:7" ht="15">
      <c r="A8876" s="28"/>
      <c r="G8876" s="29"/>
    </row>
    <row r="8877" spans="1:7" ht="15">
      <c r="A8877" s="28"/>
      <c r="G8877" s="29"/>
    </row>
    <row r="8878" spans="1:7" ht="15">
      <c r="A8878" s="28"/>
      <c r="G8878" s="29"/>
    </row>
    <row r="8879" spans="1:7" ht="15">
      <c r="A8879" s="28"/>
      <c r="G8879" s="29"/>
    </row>
    <row r="8880" spans="1:7" ht="15">
      <c r="A8880" s="28"/>
      <c r="G8880" s="29"/>
    </row>
    <row r="8881" spans="1:7" ht="15">
      <c r="A8881" s="28"/>
      <c r="G8881" s="29"/>
    </row>
    <row r="8882" spans="1:7" ht="15">
      <c r="A8882" s="28"/>
      <c r="G8882" s="29"/>
    </row>
    <row r="8883" spans="1:7" ht="15">
      <c r="A8883" s="28"/>
      <c r="G8883" s="29"/>
    </row>
    <row r="8884" spans="1:7" ht="15">
      <c r="A8884" s="28"/>
      <c r="G8884" s="29"/>
    </row>
    <row r="8885" spans="1:7" ht="15">
      <c r="A8885" s="28"/>
      <c r="G8885" s="29"/>
    </row>
    <row r="8886" spans="1:7" ht="15">
      <c r="A8886" s="28"/>
      <c r="G8886" s="29"/>
    </row>
    <row r="8887" spans="1:7" ht="15">
      <c r="A8887" s="28"/>
      <c r="G8887" s="29"/>
    </row>
    <row r="8888" spans="1:7" ht="15">
      <c r="A8888" s="28"/>
      <c r="G8888" s="29"/>
    </row>
    <row r="8889" spans="1:7" ht="15">
      <c r="A8889" s="28"/>
      <c r="G8889" s="29"/>
    </row>
    <row r="8890" spans="1:7" ht="15">
      <c r="A8890" s="28"/>
      <c r="G8890" s="29"/>
    </row>
    <row r="8891" spans="1:7" ht="15">
      <c r="A8891" s="28"/>
      <c r="G8891" s="29"/>
    </row>
    <row r="8892" spans="1:7" ht="15">
      <c r="A8892" s="28"/>
      <c r="G8892" s="29"/>
    </row>
    <row r="8893" spans="1:7" ht="15">
      <c r="A8893" s="28"/>
      <c r="G8893" s="29"/>
    </row>
    <row r="8894" spans="1:7" ht="15">
      <c r="A8894" s="28"/>
      <c r="G8894" s="29"/>
    </row>
    <row r="8895" spans="1:7" ht="15">
      <c r="A8895" s="28"/>
      <c r="G8895" s="29"/>
    </row>
    <row r="8896" spans="1:7" ht="15">
      <c r="A8896" s="28"/>
      <c r="G8896" s="29"/>
    </row>
    <row r="8897" spans="1:7" ht="15">
      <c r="A8897" s="28"/>
      <c r="G8897" s="29"/>
    </row>
    <row r="8898" spans="1:7" ht="15">
      <c r="A8898" s="28"/>
      <c r="G8898" s="29"/>
    </row>
    <row r="8899" spans="1:7" ht="15">
      <c r="A8899" s="28"/>
      <c r="G8899" s="29"/>
    </row>
    <row r="8900" spans="1:7" ht="15">
      <c r="A8900" s="28"/>
      <c r="G8900" s="29"/>
    </row>
    <row r="8901" spans="1:7" ht="15">
      <c r="A8901" s="28"/>
      <c r="G8901" s="29"/>
    </row>
    <row r="8902" spans="1:7" ht="15">
      <c r="A8902" s="28"/>
      <c r="G8902" s="29"/>
    </row>
    <row r="8903" spans="1:7" ht="15">
      <c r="A8903" s="28"/>
      <c r="G8903" s="29"/>
    </row>
    <row r="8904" spans="1:7" ht="15">
      <c r="A8904" s="28"/>
      <c r="G8904" s="29"/>
    </row>
    <row r="8905" spans="1:7" ht="15">
      <c r="A8905" s="28"/>
      <c r="G8905" s="29"/>
    </row>
    <row r="8906" spans="1:7" ht="15">
      <c r="A8906" s="28"/>
      <c r="G8906" s="29"/>
    </row>
    <row r="8907" spans="1:7" ht="15">
      <c r="A8907" s="28"/>
      <c r="G8907" s="29"/>
    </row>
    <row r="8908" spans="1:7" ht="15">
      <c r="A8908" s="28"/>
      <c r="G8908" s="29"/>
    </row>
    <row r="8909" spans="1:7" ht="15">
      <c r="A8909" s="28"/>
      <c r="G8909" s="29"/>
    </row>
    <row r="8910" spans="1:7" ht="15">
      <c r="A8910" s="28"/>
      <c r="G8910" s="29"/>
    </row>
    <row r="8911" spans="1:7" ht="15">
      <c r="A8911" s="28"/>
      <c r="G8911" s="29"/>
    </row>
    <row r="8912" spans="1:7" ht="15">
      <c r="A8912" s="28"/>
      <c r="G8912" s="29"/>
    </row>
    <row r="8913" spans="1:7" ht="15">
      <c r="A8913" s="28"/>
      <c r="G8913" s="29"/>
    </row>
    <row r="8914" spans="1:7" ht="15">
      <c r="A8914" s="28"/>
      <c r="G8914" s="29"/>
    </row>
    <row r="8915" spans="1:7" ht="15">
      <c r="A8915" s="28"/>
      <c r="G8915" s="29"/>
    </row>
    <row r="8916" spans="1:7" ht="15">
      <c r="A8916" s="28"/>
      <c r="G8916" s="29"/>
    </row>
    <row r="8917" spans="1:7" ht="15">
      <c r="A8917" s="28"/>
      <c r="G8917" s="29"/>
    </row>
    <row r="8918" spans="1:7" ht="15">
      <c r="A8918" s="28"/>
      <c r="G8918" s="29"/>
    </row>
    <row r="8919" spans="1:7" ht="15">
      <c r="A8919" s="28"/>
      <c r="G8919" s="29"/>
    </row>
    <row r="8920" spans="1:7" ht="15">
      <c r="A8920" s="28"/>
      <c r="G8920" s="29"/>
    </row>
    <row r="8921" spans="1:7" ht="15">
      <c r="A8921" s="28"/>
      <c r="G8921" s="29"/>
    </row>
    <row r="8922" spans="1:7" ht="15">
      <c r="A8922" s="28"/>
      <c r="G8922" s="29"/>
    </row>
    <row r="8923" spans="1:7" ht="15">
      <c r="A8923" s="28"/>
      <c r="G8923" s="29"/>
    </row>
    <row r="8924" spans="1:7" ht="15">
      <c r="A8924" s="28"/>
      <c r="G8924" s="29"/>
    </row>
    <row r="8925" spans="1:7" ht="15">
      <c r="A8925" s="28"/>
      <c r="G8925" s="29"/>
    </row>
    <row r="8926" spans="1:7" ht="15">
      <c r="A8926" s="28"/>
      <c r="G8926" s="29"/>
    </row>
    <row r="8927" spans="1:7" ht="15">
      <c r="A8927" s="28"/>
      <c r="G8927" s="29"/>
    </row>
    <row r="8928" spans="1:7" ht="15">
      <c r="A8928" s="28"/>
      <c r="G8928" s="29"/>
    </row>
    <row r="8929" spans="1:7" ht="15">
      <c r="A8929" s="28"/>
      <c r="G8929" s="29"/>
    </row>
    <row r="8930" spans="1:7" ht="15">
      <c r="A8930" s="28"/>
      <c r="G8930" s="29"/>
    </row>
    <row r="8931" spans="1:7" ht="15">
      <c r="A8931" s="28"/>
      <c r="G8931" s="29"/>
    </row>
    <row r="8932" spans="1:7" ht="15">
      <c r="A8932" s="28"/>
      <c r="G8932" s="29"/>
    </row>
    <row r="8933" spans="1:7" ht="15">
      <c r="A8933" s="28"/>
      <c r="G8933" s="29"/>
    </row>
    <row r="8934" spans="1:7" ht="15">
      <c r="A8934" s="28"/>
      <c r="G8934" s="29"/>
    </row>
    <row r="8935" spans="1:7" ht="15">
      <c r="A8935" s="28"/>
      <c r="G8935" s="29"/>
    </row>
    <row r="8936" spans="1:7" ht="15">
      <c r="A8936" s="28"/>
      <c r="G8936" s="29"/>
    </row>
    <row r="8937" spans="1:7" ht="15">
      <c r="A8937" s="28"/>
      <c r="G8937" s="29"/>
    </row>
    <row r="8938" spans="1:7" ht="15">
      <c r="A8938" s="28"/>
      <c r="G8938" s="29"/>
    </row>
    <row r="8939" spans="1:7" ht="15">
      <c r="A8939" s="28"/>
      <c r="G8939" s="29"/>
    </row>
    <row r="8940" spans="1:7" ht="15">
      <c r="A8940" s="28"/>
      <c r="G8940" s="29"/>
    </row>
    <row r="8941" spans="1:7" ht="15">
      <c r="A8941" s="28"/>
      <c r="G8941" s="29"/>
    </row>
    <row r="8942" spans="1:7" ht="15">
      <c r="A8942" s="28"/>
      <c r="G8942" s="29"/>
    </row>
    <row r="8943" spans="1:7" ht="15">
      <c r="A8943" s="28"/>
      <c r="G8943" s="29"/>
    </row>
    <row r="8944" spans="1:7" ht="15">
      <c r="A8944" s="28"/>
      <c r="G8944" s="29"/>
    </row>
    <row r="8945" spans="1:7" ht="15">
      <c r="A8945" s="28"/>
      <c r="G8945" s="29"/>
    </row>
    <row r="8946" spans="1:7" ht="15">
      <c r="A8946" s="28"/>
      <c r="G8946" s="29"/>
    </row>
    <row r="8947" spans="1:7" ht="15">
      <c r="A8947" s="28"/>
      <c r="G8947" s="29"/>
    </row>
    <row r="8948" spans="1:7" ht="15">
      <c r="A8948" s="28"/>
      <c r="G8948" s="29"/>
    </row>
    <row r="8949" spans="1:7" ht="15">
      <c r="A8949" s="28"/>
      <c r="G8949" s="29"/>
    </row>
    <row r="8950" spans="1:7" ht="15">
      <c r="A8950" s="28"/>
      <c r="G8950" s="29"/>
    </row>
    <row r="8951" spans="1:7" ht="15">
      <c r="A8951" s="28"/>
      <c r="G8951" s="29"/>
    </row>
    <row r="8952" spans="1:7" ht="15">
      <c r="A8952" s="28"/>
      <c r="G8952" s="29"/>
    </row>
    <row r="8953" spans="1:7" ht="15">
      <c r="A8953" s="28"/>
      <c r="G8953" s="29"/>
    </row>
    <row r="8954" spans="1:7" ht="15">
      <c r="A8954" s="28"/>
      <c r="G8954" s="29"/>
    </row>
    <row r="8955" spans="1:7" ht="15">
      <c r="A8955" s="28"/>
      <c r="G8955" s="29"/>
    </row>
    <row r="8956" spans="1:7" ht="15">
      <c r="A8956" s="28"/>
      <c r="G8956" s="29"/>
    </row>
    <row r="8957" spans="1:7" ht="15">
      <c r="A8957" s="28"/>
      <c r="G8957" s="29"/>
    </row>
    <row r="8958" spans="1:7" ht="15">
      <c r="A8958" s="28"/>
      <c r="G8958" s="29"/>
    </row>
    <row r="8959" spans="1:7" ht="15">
      <c r="A8959" s="28"/>
      <c r="G8959" s="29"/>
    </row>
    <row r="8960" spans="1:7" ht="15">
      <c r="A8960" s="28"/>
      <c r="G8960" s="29"/>
    </row>
    <row r="8961" spans="1:7" ht="15">
      <c r="A8961" s="28"/>
      <c r="G8961" s="29"/>
    </row>
    <row r="8962" spans="1:7" ht="15">
      <c r="A8962" s="28"/>
      <c r="G8962" s="29"/>
    </row>
    <row r="8963" spans="1:7" ht="15">
      <c r="A8963" s="28"/>
      <c r="G8963" s="29"/>
    </row>
    <row r="8964" spans="1:7" ht="15">
      <c r="A8964" s="28"/>
      <c r="G8964" s="29"/>
    </row>
    <row r="8965" spans="1:7" ht="15">
      <c r="A8965" s="28"/>
      <c r="G8965" s="29"/>
    </row>
    <row r="8966" spans="1:7" ht="15">
      <c r="A8966" s="28"/>
      <c r="G8966" s="29"/>
    </row>
    <row r="8967" spans="1:7" ht="15">
      <c r="A8967" s="28"/>
      <c r="G8967" s="29"/>
    </row>
    <row r="8968" spans="1:7" ht="15">
      <c r="A8968" s="28"/>
      <c r="G8968" s="29"/>
    </row>
    <row r="8969" spans="1:7" ht="15">
      <c r="A8969" s="28"/>
      <c r="G8969" s="29"/>
    </row>
    <row r="8970" spans="1:7" ht="15">
      <c r="A8970" s="28"/>
      <c r="G8970" s="29"/>
    </row>
    <row r="8971" spans="1:7" ht="15">
      <c r="A8971" s="28"/>
      <c r="G8971" s="29"/>
    </row>
    <row r="8972" spans="1:7" ht="15">
      <c r="A8972" s="28"/>
      <c r="G8972" s="29"/>
    </row>
    <row r="8973" spans="1:7" ht="15">
      <c r="A8973" s="28"/>
      <c r="G8973" s="29"/>
    </row>
    <row r="8974" spans="1:7" ht="15">
      <c r="A8974" s="28"/>
      <c r="G8974" s="29"/>
    </row>
    <row r="8975" spans="1:7" ht="15">
      <c r="A8975" s="28"/>
      <c r="G8975" s="29"/>
    </row>
    <row r="8976" spans="1:7" ht="15">
      <c r="A8976" s="28"/>
      <c r="G8976" s="29"/>
    </row>
    <row r="8977" spans="1:7" ht="15">
      <c r="A8977" s="28"/>
      <c r="G8977" s="29"/>
    </row>
    <row r="8978" spans="1:7" ht="15">
      <c r="A8978" s="28"/>
      <c r="G8978" s="29"/>
    </row>
    <row r="8979" spans="1:7" ht="15">
      <c r="A8979" s="28"/>
      <c r="G8979" s="29"/>
    </row>
    <row r="8980" spans="1:7" ht="15">
      <c r="A8980" s="28"/>
      <c r="G8980" s="29"/>
    </row>
    <row r="8981" spans="1:7" ht="15">
      <c r="A8981" s="28"/>
      <c r="G8981" s="29"/>
    </row>
    <row r="8982" spans="1:7" ht="15">
      <c r="A8982" s="28"/>
      <c r="G8982" s="29"/>
    </row>
    <row r="8983" spans="1:7" ht="15">
      <c r="A8983" s="28"/>
      <c r="G8983" s="29"/>
    </row>
    <row r="8984" spans="1:7" ht="15">
      <c r="A8984" s="28"/>
      <c r="G8984" s="29"/>
    </row>
    <row r="8985" spans="1:7" ht="15">
      <c r="A8985" s="28"/>
      <c r="G8985" s="29"/>
    </row>
    <row r="8986" spans="1:7" ht="15">
      <c r="A8986" s="28"/>
      <c r="G8986" s="29"/>
    </row>
    <row r="8987" spans="1:7" ht="15">
      <c r="A8987" s="28"/>
      <c r="G8987" s="29"/>
    </row>
    <row r="8988" spans="1:7" ht="15">
      <c r="A8988" s="28"/>
      <c r="G8988" s="29"/>
    </row>
    <row r="8989" spans="1:7" ht="15">
      <c r="A8989" s="28"/>
      <c r="G8989" s="29"/>
    </row>
    <row r="8990" spans="1:7" ht="15">
      <c r="A8990" s="28"/>
      <c r="G8990" s="29"/>
    </row>
    <row r="8991" spans="1:7" ht="15">
      <c r="A8991" s="28"/>
      <c r="G8991" s="29"/>
    </row>
    <row r="8992" spans="1:7" ht="15">
      <c r="A8992" s="28"/>
      <c r="G8992" s="29"/>
    </row>
    <row r="8993" spans="1:7" ht="15">
      <c r="A8993" s="28"/>
      <c r="G8993" s="29"/>
    </row>
    <row r="8994" spans="1:7" ht="15">
      <c r="A8994" s="28"/>
      <c r="G8994" s="29"/>
    </row>
    <row r="8995" spans="1:7" ht="15">
      <c r="A8995" s="28"/>
      <c r="G8995" s="29"/>
    </row>
    <row r="8996" spans="1:7" ht="15">
      <c r="A8996" s="28"/>
      <c r="G8996" s="29"/>
    </row>
    <row r="8997" spans="1:7" ht="15">
      <c r="A8997" s="28"/>
      <c r="G8997" s="29"/>
    </row>
    <row r="8998" spans="1:7" ht="15">
      <c r="A8998" s="28"/>
      <c r="G8998" s="29"/>
    </row>
    <row r="8999" spans="1:7" ht="15">
      <c r="A8999" s="28"/>
      <c r="G8999" s="29"/>
    </row>
    <row r="9000" spans="1:7" ht="15">
      <c r="A9000" s="28"/>
      <c r="G9000" s="29"/>
    </row>
    <row r="9001" spans="1:7" ht="15">
      <c r="A9001" s="28"/>
      <c r="G9001" s="29"/>
    </row>
    <row r="9002" spans="1:7" ht="15">
      <c r="A9002" s="28"/>
      <c r="G9002" s="29"/>
    </row>
    <row r="9003" spans="1:7" ht="15">
      <c r="A9003" s="28"/>
      <c r="G9003" s="29"/>
    </row>
    <row r="9004" spans="1:7" ht="15">
      <c r="A9004" s="28"/>
      <c r="G9004" s="29"/>
    </row>
    <row r="9005" spans="1:7" ht="15">
      <c r="A9005" s="28"/>
      <c r="G9005" s="29"/>
    </row>
    <row r="9006" spans="1:7" ht="15">
      <c r="A9006" s="28"/>
      <c r="G9006" s="29"/>
    </row>
    <row r="9007" spans="1:7" ht="15">
      <c r="A9007" s="28"/>
      <c r="G9007" s="29"/>
    </row>
    <row r="9008" spans="1:7" ht="15">
      <c r="A9008" s="28"/>
      <c r="G9008" s="29"/>
    </row>
    <row r="9009" spans="1:7" ht="15">
      <c r="A9009" s="28"/>
      <c r="G9009" s="29"/>
    </row>
    <row r="9010" spans="1:7" ht="15">
      <c r="A9010" s="28"/>
      <c r="G9010" s="29"/>
    </row>
    <row r="9011" spans="1:7" ht="15">
      <c r="A9011" s="28"/>
      <c r="G9011" s="29"/>
    </row>
    <row r="9012" spans="1:7" ht="15">
      <c r="A9012" s="28"/>
      <c r="G9012" s="29"/>
    </row>
    <row r="9013" spans="1:7" ht="15">
      <c r="A9013" s="28"/>
      <c r="G9013" s="29"/>
    </row>
    <row r="9014" spans="1:7" ht="15">
      <c r="A9014" s="28"/>
      <c r="G9014" s="29"/>
    </row>
    <row r="9015" spans="1:7" ht="15">
      <c r="A9015" s="28"/>
      <c r="G9015" s="29"/>
    </row>
    <row r="9016" spans="1:7" ht="15">
      <c r="A9016" s="28"/>
      <c r="G9016" s="29"/>
    </row>
    <row r="9017" spans="1:7" ht="15">
      <c r="A9017" s="28"/>
      <c r="G9017" s="29"/>
    </row>
    <row r="9018" spans="1:7" ht="15">
      <c r="A9018" s="28"/>
      <c r="G9018" s="29"/>
    </row>
    <row r="9019" spans="1:7" ht="15">
      <c r="A9019" s="28"/>
      <c r="G9019" s="29"/>
    </row>
    <row r="9020" spans="1:7" ht="15">
      <c r="A9020" s="28"/>
      <c r="G9020" s="29"/>
    </row>
    <row r="9021" spans="1:7" ht="15">
      <c r="A9021" s="28"/>
      <c r="G9021" s="29"/>
    </row>
    <row r="9022" spans="1:7" ht="15">
      <c r="A9022" s="28"/>
      <c r="G9022" s="29"/>
    </row>
    <row r="9023" spans="1:7" ht="15">
      <c r="A9023" s="28"/>
      <c r="G9023" s="29"/>
    </row>
    <row r="9024" spans="1:7" ht="15">
      <c r="A9024" s="28"/>
      <c r="G9024" s="29"/>
    </row>
    <row r="9025" spans="1:7" ht="15">
      <c r="A9025" s="28"/>
      <c r="G9025" s="29"/>
    </row>
    <row r="9026" spans="1:7" ht="15">
      <c r="A9026" s="28"/>
      <c r="G9026" s="29"/>
    </row>
    <row r="9027" spans="1:7" ht="15">
      <c r="A9027" s="28"/>
      <c r="G9027" s="29"/>
    </row>
    <row r="9028" spans="1:7" ht="15">
      <c r="A9028" s="28"/>
      <c r="G9028" s="29"/>
    </row>
    <row r="9029" spans="1:7" ht="15">
      <c r="A9029" s="28"/>
      <c r="G9029" s="29"/>
    </row>
    <row r="9030" spans="1:7" ht="15">
      <c r="A9030" s="28"/>
      <c r="G9030" s="29"/>
    </row>
    <row r="9031" spans="1:7" ht="15">
      <c r="A9031" s="28"/>
      <c r="G9031" s="29"/>
    </row>
    <row r="9032" spans="1:7" ht="15">
      <c r="A9032" s="28"/>
      <c r="G9032" s="29"/>
    </row>
    <row r="9033" spans="1:7" ht="15">
      <c r="A9033" s="28"/>
      <c r="G9033" s="29"/>
    </row>
    <row r="9034" spans="1:7" ht="15">
      <c r="A9034" s="28"/>
      <c r="G9034" s="29"/>
    </row>
    <row r="9035" spans="1:7" ht="15">
      <c r="A9035" s="28"/>
      <c r="G9035" s="29"/>
    </row>
    <row r="9036" spans="1:7" ht="15">
      <c r="A9036" s="28"/>
      <c r="G9036" s="29"/>
    </row>
    <row r="9037" spans="1:7" ht="15">
      <c r="A9037" s="28"/>
      <c r="G9037" s="29"/>
    </row>
    <row r="9038" spans="1:7" ht="15">
      <c r="A9038" s="28"/>
      <c r="G9038" s="29"/>
    </row>
    <row r="9039" spans="1:7" ht="15">
      <c r="A9039" s="28"/>
      <c r="G9039" s="29"/>
    </row>
    <row r="9040" spans="1:7" ht="15">
      <c r="A9040" s="28"/>
      <c r="G9040" s="29"/>
    </row>
    <row r="9041" spans="1:7" ht="15">
      <c r="A9041" s="28"/>
      <c r="G9041" s="29"/>
    </row>
    <row r="9042" spans="1:7" ht="15">
      <c r="A9042" s="28"/>
      <c r="G9042" s="29"/>
    </row>
    <row r="9043" spans="1:7" ht="15">
      <c r="A9043" s="28"/>
      <c r="G9043" s="29"/>
    </row>
    <row r="9044" spans="1:7" ht="15">
      <c r="A9044" s="28"/>
      <c r="G9044" s="29"/>
    </row>
    <row r="9045" spans="1:7" ht="15">
      <c r="A9045" s="28"/>
      <c r="G9045" s="29"/>
    </row>
    <row r="9046" spans="1:7" ht="15">
      <c r="A9046" s="28"/>
      <c r="G9046" s="29"/>
    </row>
    <row r="9047" spans="1:7" ht="15">
      <c r="A9047" s="28"/>
      <c r="G9047" s="29"/>
    </row>
    <row r="9048" spans="1:7" ht="15">
      <c r="A9048" s="28"/>
      <c r="G9048" s="29"/>
    </row>
    <row r="9049" spans="1:7" ht="15">
      <c r="A9049" s="28"/>
      <c r="G9049" s="29"/>
    </row>
    <row r="9050" spans="1:7" ht="15">
      <c r="A9050" s="28"/>
      <c r="G9050" s="29"/>
    </row>
    <row r="9051" spans="1:7" ht="15">
      <c r="A9051" s="28"/>
      <c r="G9051" s="29"/>
    </row>
    <row r="9052" spans="1:7" ht="15">
      <c r="A9052" s="28"/>
      <c r="G9052" s="29"/>
    </row>
    <row r="9053" spans="1:7" ht="15">
      <c r="A9053" s="28"/>
      <c r="G9053" s="29"/>
    </row>
    <row r="9054" spans="1:7" ht="15">
      <c r="A9054" s="28"/>
      <c r="G9054" s="29"/>
    </row>
    <row r="9055" spans="1:7" ht="15">
      <c r="A9055" s="28"/>
      <c r="G9055" s="29"/>
    </row>
    <row r="9056" spans="1:7" ht="15">
      <c r="A9056" s="28"/>
      <c r="G9056" s="29"/>
    </row>
    <row r="9057" spans="1:7" ht="15">
      <c r="A9057" s="28"/>
      <c r="G9057" s="29"/>
    </row>
    <row r="9058" spans="1:7" ht="15">
      <c r="A9058" s="28"/>
      <c r="G9058" s="29"/>
    </row>
    <row r="9059" spans="1:7" ht="15">
      <c r="A9059" s="28"/>
      <c r="G9059" s="29"/>
    </row>
    <row r="9060" spans="1:7" ht="15">
      <c r="A9060" s="28"/>
      <c r="G9060" s="29"/>
    </row>
    <row r="9061" spans="1:7" ht="15">
      <c r="A9061" s="28"/>
      <c r="G9061" s="29"/>
    </row>
    <row r="9062" spans="1:7" ht="15">
      <c r="A9062" s="28"/>
      <c r="G9062" s="29"/>
    </row>
    <row r="9063" spans="1:7" ht="15">
      <c r="A9063" s="28"/>
      <c r="G9063" s="29"/>
    </row>
    <row r="9064" spans="1:7" ht="15">
      <c r="A9064" s="28"/>
      <c r="G9064" s="29"/>
    </row>
    <row r="9065" spans="1:7" ht="15">
      <c r="A9065" s="28"/>
      <c r="G9065" s="29"/>
    </row>
    <row r="9066" spans="1:7" ht="15">
      <c r="A9066" s="28"/>
      <c r="G9066" s="29"/>
    </row>
    <row r="9067" spans="1:7" ht="15">
      <c r="A9067" s="28"/>
      <c r="G9067" s="29"/>
    </row>
    <row r="9068" spans="1:7" ht="15">
      <c r="A9068" s="28"/>
      <c r="G9068" s="29"/>
    </row>
    <row r="9069" spans="1:7" ht="15">
      <c r="A9069" s="28"/>
      <c r="G9069" s="29"/>
    </row>
    <row r="9070" spans="1:7" ht="15">
      <c r="A9070" s="28"/>
      <c r="G9070" s="29"/>
    </row>
    <row r="9071" spans="1:7" ht="15">
      <c r="A9071" s="28"/>
      <c r="G9071" s="29"/>
    </row>
    <row r="9072" spans="1:7" ht="15">
      <c r="A9072" s="28"/>
      <c r="G9072" s="29"/>
    </row>
    <row r="9073" spans="1:7" ht="15">
      <c r="A9073" s="28"/>
      <c r="G9073" s="29"/>
    </row>
    <row r="9074" spans="1:7" ht="15">
      <c r="A9074" s="28"/>
      <c r="G9074" s="29"/>
    </row>
    <row r="9075" spans="1:7" ht="15">
      <c r="A9075" s="28"/>
      <c r="G9075" s="29"/>
    </row>
    <row r="9076" spans="1:7" ht="15">
      <c r="A9076" s="28"/>
      <c r="G9076" s="29"/>
    </row>
    <row r="9077" spans="1:7" ht="15">
      <c r="A9077" s="28"/>
      <c r="G9077" s="29"/>
    </row>
    <row r="9078" spans="1:7" ht="15">
      <c r="A9078" s="28"/>
      <c r="G9078" s="29"/>
    </row>
    <row r="9079" spans="1:7" ht="15">
      <c r="A9079" s="28"/>
      <c r="G9079" s="29"/>
    </row>
    <row r="9080" spans="1:7" ht="15">
      <c r="A9080" s="28"/>
      <c r="G9080" s="29"/>
    </row>
    <row r="9081" spans="1:7" ht="15">
      <c r="A9081" s="28"/>
      <c r="G9081" s="29"/>
    </row>
    <row r="9082" spans="1:7" ht="15">
      <c r="A9082" s="28"/>
      <c r="G9082" s="29"/>
    </row>
    <row r="9083" spans="1:7" ht="15">
      <c r="A9083" s="28"/>
      <c r="G9083" s="29"/>
    </row>
    <row r="9084" spans="1:7" ht="15">
      <c r="A9084" s="28"/>
      <c r="G9084" s="29"/>
    </row>
    <row r="9085" spans="1:7" ht="15">
      <c r="A9085" s="28"/>
      <c r="G9085" s="29"/>
    </row>
    <row r="9086" spans="1:7" ht="15">
      <c r="A9086" s="28"/>
      <c r="G9086" s="29"/>
    </row>
    <row r="9087" spans="1:7" ht="15">
      <c r="A9087" s="28"/>
      <c r="G9087" s="29"/>
    </row>
    <row r="9088" spans="1:7" ht="15">
      <c r="A9088" s="28"/>
      <c r="G9088" s="29"/>
    </row>
    <row r="9089" spans="1:7" ht="15">
      <c r="A9089" s="28"/>
      <c r="G9089" s="29"/>
    </row>
    <row r="9090" spans="1:7" ht="15">
      <c r="A9090" s="28"/>
      <c r="G9090" s="29"/>
    </row>
    <row r="9091" spans="1:7" ht="15">
      <c r="A9091" s="28"/>
      <c r="G9091" s="29"/>
    </row>
    <row r="9092" spans="1:7" ht="15">
      <c r="A9092" s="28"/>
      <c r="G9092" s="29"/>
    </row>
    <row r="9093" spans="1:7" ht="15">
      <c r="A9093" s="28"/>
      <c r="G9093" s="29"/>
    </row>
    <row r="9094" spans="1:7" ht="15">
      <c r="A9094" s="28"/>
      <c r="G9094" s="29"/>
    </row>
    <row r="9095" spans="1:7" ht="15">
      <c r="A9095" s="28"/>
      <c r="G9095" s="29"/>
    </row>
    <row r="9096" spans="1:7" ht="15">
      <c r="A9096" s="28"/>
      <c r="G9096" s="29"/>
    </row>
    <row r="9097" spans="1:7" ht="15">
      <c r="A9097" s="28"/>
      <c r="G9097" s="29"/>
    </row>
    <row r="9098" spans="1:7" ht="15">
      <c r="A9098" s="28"/>
      <c r="G9098" s="29"/>
    </row>
    <row r="9099" spans="1:7" ht="15">
      <c r="A9099" s="28"/>
      <c r="G9099" s="29"/>
    </row>
    <row r="9100" spans="1:7" ht="15">
      <c r="A9100" s="28"/>
      <c r="G9100" s="29"/>
    </row>
    <row r="9101" spans="1:7" ht="15">
      <c r="A9101" s="28"/>
      <c r="G9101" s="29"/>
    </row>
    <row r="9102" spans="1:7" ht="15">
      <c r="A9102" s="28"/>
      <c r="G9102" s="29"/>
    </row>
    <row r="9103" spans="1:7" ht="15">
      <c r="A9103" s="28"/>
      <c r="G9103" s="29"/>
    </row>
    <row r="9104" spans="1:7" ht="15">
      <c r="A9104" s="28"/>
      <c r="G9104" s="29"/>
    </row>
    <row r="9105" spans="1:7" ht="15">
      <c r="A9105" s="28"/>
      <c r="G9105" s="29"/>
    </row>
    <row r="9106" spans="1:7" ht="15">
      <c r="A9106" s="28"/>
      <c r="G9106" s="29"/>
    </row>
    <row r="9107" spans="1:7" ht="15">
      <c r="A9107" s="28"/>
      <c r="G9107" s="29"/>
    </row>
    <row r="9108" spans="1:7" ht="15">
      <c r="A9108" s="28"/>
      <c r="G9108" s="29"/>
    </row>
    <row r="9109" spans="1:7" ht="15">
      <c r="A9109" s="28"/>
      <c r="G9109" s="29"/>
    </row>
    <row r="9110" spans="1:7" ht="15">
      <c r="A9110" s="28"/>
      <c r="G9110" s="29"/>
    </row>
    <row r="9111" spans="1:7" ht="15">
      <c r="A9111" s="28"/>
      <c r="G9111" s="29"/>
    </row>
    <row r="9112" spans="1:7" ht="15">
      <c r="A9112" s="28"/>
      <c r="G9112" s="29"/>
    </row>
    <row r="9113" spans="1:7" ht="15">
      <c r="A9113" s="28"/>
      <c r="G9113" s="29"/>
    </row>
    <row r="9114" spans="1:7" ht="15">
      <c r="A9114" s="28"/>
      <c r="G9114" s="29"/>
    </row>
    <row r="9115" spans="1:7" ht="15">
      <c r="A9115" s="28"/>
      <c r="G9115" s="29"/>
    </row>
    <row r="9116" spans="1:7" ht="15">
      <c r="A9116" s="28"/>
      <c r="G9116" s="29"/>
    </row>
    <row r="9117" spans="1:7" ht="15">
      <c r="A9117" s="28"/>
      <c r="G9117" s="29"/>
    </row>
    <row r="9118" spans="1:7" ht="15">
      <c r="A9118" s="28"/>
      <c r="G9118" s="29"/>
    </row>
    <row r="9119" spans="1:7" ht="15">
      <c r="A9119" s="28"/>
      <c r="G9119" s="29"/>
    </row>
    <row r="9120" spans="1:7" ht="15">
      <c r="A9120" s="28"/>
      <c r="G9120" s="29"/>
    </row>
    <row r="9121" spans="1:7" ht="15">
      <c r="A9121" s="28"/>
      <c r="G9121" s="29"/>
    </row>
    <row r="9122" spans="1:7" ht="15">
      <c r="A9122" s="28"/>
      <c r="G9122" s="29"/>
    </row>
    <row r="9123" spans="1:7" ht="15">
      <c r="A9123" s="28"/>
      <c r="G9123" s="29"/>
    </row>
    <row r="9124" spans="1:7" ht="15">
      <c r="A9124" s="28"/>
      <c r="G9124" s="29"/>
    </row>
    <row r="9125" spans="1:7" ht="15">
      <c r="A9125" s="28"/>
      <c r="G9125" s="29"/>
    </row>
    <row r="9126" spans="1:7" ht="15">
      <c r="A9126" s="28"/>
      <c r="G9126" s="29"/>
    </row>
    <row r="9127" spans="1:7" ht="15">
      <c r="A9127" s="28"/>
      <c r="G9127" s="29"/>
    </row>
    <row r="9128" spans="1:7" ht="15">
      <c r="A9128" s="28"/>
      <c r="G9128" s="29"/>
    </row>
    <row r="9129" spans="1:7" ht="15">
      <c r="A9129" s="28"/>
      <c r="G9129" s="29"/>
    </row>
    <row r="9130" spans="1:7" ht="15">
      <c r="A9130" s="28"/>
      <c r="G9130" s="29"/>
    </row>
    <row r="9131" spans="1:7" ht="15">
      <c r="A9131" s="28"/>
      <c r="G9131" s="29"/>
    </row>
    <row r="9132" spans="1:7" ht="15">
      <c r="A9132" s="28"/>
      <c r="G9132" s="29"/>
    </row>
    <row r="9133" spans="1:7" ht="15">
      <c r="A9133" s="28"/>
      <c r="G9133" s="29"/>
    </row>
    <row r="9134" spans="1:7" ht="15">
      <c r="A9134" s="28"/>
      <c r="G9134" s="29"/>
    </row>
    <row r="9135" spans="1:7" ht="15">
      <c r="A9135" s="28"/>
      <c r="G9135" s="29"/>
    </row>
    <row r="9136" spans="1:7" ht="15">
      <c r="A9136" s="28"/>
      <c r="G9136" s="29"/>
    </row>
    <row r="9137" spans="1:7" ht="15">
      <c r="A9137" s="28"/>
      <c r="G9137" s="29"/>
    </row>
    <row r="9138" spans="1:7" ht="15">
      <c r="A9138" s="28"/>
      <c r="G9138" s="29"/>
    </row>
    <row r="9139" spans="1:7" ht="15">
      <c r="A9139" s="28"/>
      <c r="G9139" s="29"/>
    </row>
    <row r="9140" spans="1:7" ht="15">
      <c r="A9140" s="28"/>
      <c r="G9140" s="29"/>
    </row>
    <row r="9141" spans="1:7" ht="15">
      <c r="A9141" s="28"/>
      <c r="G9141" s="29"/>
    </row>
    <row r="9142" spans="1:7" ht="15">
      <c r="A9142" s="28"/>
      <c r="G9142" s="29"/>
    </row>
    <row r="9143" spans="1:7" ht="15">
      <c r="A9143" s="28"/>
      <c r="G9143" s="29"/>
    </row>
    <row r="9144" spans="1:7" ht="15">
      <c r="A9144" s="28"/>
      <c r="G9144" s="29"/>
    </row>
    <row r="9145" spans="1:7" ht="15">
      <c r="A9145" s="28"/>
      <c r="G9145" s="29"/>
    </row>
    <row r="9146" spans="1:7" ht="15">
      <c r="A9146" s="28"/>
      <c r="G9146" s="29"/>
    </row>
    <row r="9147" spans="1:7" ht="15">
      <c r="A9147" s="28"/>
      <c r="G9147" s="29"/>
    </row>
    <row r="9148" spans="1:7" ht="15">
      <c r="A9148" s="28"/>
      <c r="G9148" s="29"/>
    </row>
    <row r="9149" spans="1:7" ht="15">
      <c r="A9149" s="28"/>
      <c r="G9149" s="29"/>
    </row>
    <row r="9150" spans="1:7" ht="15">
      <c r="A9150" s="28"/>
      <c r="G9150" s="29"/>
    </row>
    <row r="9151" spans="1:7" ht="15">
      <c r="A9151" s="28"/>
      <c r="G9151" s="29"/>
    </row>
    <row r="9152" spans="1:7" ht="15">
      <c r="A9152" s="28"/>
      <c r="G9152" s="29"/>
    </row>
    <row r="9153" spans="1:7" ht="15">
      <c r="A9153" s="28"/>
      <c r="G9153" s="29"/>
    </row>
    <row r="9154" spans="1:7" ht="15">
      <c r="A9154" s="28"/>
      <c r="G9154" s="29"/>
    </row>
    <row r="9155" spans="1:7" ht="15">
      <c r="A9155" s="28"/>
      <c r="G9155" s="29"/>
    </row>
    <row r="9156" spans="1:7" ht="15">
      <c r="A9156" s="28"/>
      <c r="G9156" s="29"/>
    </row>
    <row r="9157" spans="1:7" ht="15">
      <c r="A9157" s="28"/>
      <c r="G9157" s="29"/>
    </row>
    <row r="9158" spans="1:7" ht="15">
      <c r="A9158" s="28"/>
      <c r="G9158" s="29"/>
    </row>
    <row r="9159" spans="1:7" ht="15">
      <c r="A9159" s="28"/>
      <c r="G9159" s="29"/>
    </row>
    <row r="9160" spans="1:7" ht="15">
      <c r="A9160" s="28"/>
      <c r="G9160" s="29"/>
    </row>
    <row r="9161" spans="1:7" ht="15">
      <c r="A9161" s="28"/>
      <c r="G9161" s="29"/>
    </row>
    <row r="9162" spans="1:7" ht="15">
      <c r="A9162" s="28"/>
      <c r="G9162" s="29"/>
    </row>
    <row r="9163" spans="1:7" ht="15">
      <c r="A9163" s="28"/>
      <c r="G9163" s="29"/>
    </row>
    <row r="9164" spans="1:7" ht="15">
      <c r="A9164" s="28"/>
      <c r="G9164" s="29"/>
    </row>
    <row r="9165" spans="1:7" ht="15">
      <c r="A9165" s="28"/>
      <c r="G9165" s="29"/>
    </row>
    <row r="9166" spans="1:7" ht="15">
      <c r="A9166" s="28"/>
      <c r="G9166" s="29"/>
    </row>
    <row r="9167" spans="1:7" ht="15">
      <c r="A9167" s="28"/>
      <c r="G9167" s="29"/>
    </row>
    <row r="9168" spans="1:7" ht="15">
      <c r="A9168" s="28"/>
      <c r="G9168" s="29"/>
    </row>
    <row r="9169" spans="1:7" ht="15">
      <c r="A9169" s="28"/>
      <c r="G9169" s="29"/>
    </row>
    <row r="9170" spans="1:7" ht="15">
      <c r="A9170" s="28"/>
      <c r="G9170" s="29"/>
    </row>
    <row r="9171" spans="1:7" ht="15">
      <c r="A9171" s="28"/>
      <c r="G9171" s="29"/>
    </row>
    <row r="9172" spans="1:7" ht="15">
      <c r="A9172" s="28"/>
      <c r="G9172" s="29"/>
    </row>
    <row r="9173" spans="1:7" ht="15">
      <c r="A9173" s="28"/>
      <c r="G9173" s="29"/>
    </row>
    <row r="9174" spans="1:7" ht="15">
      <c r="A9174" s="28"/>
      <c r="G9174" s="29"/>
    </row>
    <row r="9175" spans="1:7" ht="15">
      <c r="A9175" s="28"/>
      <c r="G9175" s="29"/>
    </row>
    <row r="9176" spans="1:7" ht="15">
      <c r="A9176" s="28"/>
      <c r="G9176" s="29"/>
    </row>
    <row r="9177" spans="1:7" ht="15">
      <c r="A9177" s="28"/>
      <c r="G9177" s="29"/>
    </row>
    <row r="9178" spans="1:7" ht="15">
      <c r="A9178" s="28"/>
      <c r="G9178" s="29"/>
    </row>
    <row r="9179" spans="1:7" ht="15">
      <c r="A9179" s="28"/>
      <c r="G9179" s="29"/>
    </row>
    <row r="9180" spans="1:7" ht="15">
      <c r="A9180" s="28"/>
      <c r="G9180" s="29"/>
    </row>
    <row r="9181" spans="1:7" ht="15">
      <c r="A9181" s="28"/>
      <c r="G9181" s="29"/>
    </row>
    <row r="9182" spans="1:7" ht="15">
      <c r="A9182" s="28"/>
      <c r="G9182" s="29"/>
    </row>
    <row r="9183" spans="1:7" ht="15">
      <c r="A9183" s="28"/>
      <c r="G9183" s="29"/>
    </row>
    <row r="9184" spans="1:7" ht="15">
      <c r="A9184" s="28"/>
      <c r="G9184" s="29"/>
    </row>
    <row r="9185" spans="1:7" ht="15">
      <c r="A9185" s="28"/>
      <c r="G9185" s="29"/>
    </row>
    <row r="9186" spans="1:7" ht="15">
      <c r="A9186" s="28"/>
      <c r="G9186" s="29"/>
    </row>
    <row r="9187" spans="1:7" ht="15">
      <c r="A9187" s="28"/>
      <c r="G9187" s="29"/>
    </row>
    <row r="9188" spans="1:7" ht="15">
      <c r="A9188" s="28"/>
      <c r="G9188" s="29"/>
    </row>
    <row r="9189" spans="1:7" ht="15">
      <c r="A9189" s="28"/>
      <c r="G9189" s="29"/>
    </row>
    <row r="9190" spans="1:7" ht="15">
      <c r="A9190" s="28"/>
      <c r="G9190" s="29"/>
    </row>
    <row r="9191" spans="1:7" ht="15">
      <c r="A9191" s="28"/>
      <c r="G9191" s="29"/>
    </row>
    <row r="9192" spans="1:7" ht="15">
      <c r="A9192" s="28"/>
      <c r="G9192" s="29"/>
    </row>
    <row r="9193" spans="1:7" ht="15">
      <c r="A9193" s="28"/>
      <c r="G9193" s="29"/>
    </row>
    <row r="9194" spans="1:7" ht="15">
      <c r="A9194" s="28"/>
      <c r="G9194" s="29"/>
    </row>
    <row r="9195" spans="1:7" ht="15">
      <c r="A9195" s="28"/>
      <c r="G9195" s="29"/>
    </row>
    <row r="9196" spans="1:7" ht="15">
      <c r="A9196" s="28"/>
      <c r="G9196" s="29"/>
    </row>
    <row r="9197" spans="1:7" ht="15">
      <c r="A9197" s="28"/>
      <c r="G9197" s="29"/>
    </row>
    <row r="9198" spans="1:7" ht="15">
      <c r="A9198" s="28"/>
      <c r="G9198" s="29"/>
    </row>
    <row r="9199" spans="1:7" ht="15">
      <c r="A9199" s="28"/>
      <c r="G9199" s="29"/>
    </row>
    <row r="9200" spans="1:7" ht="15">
      <c r="A9200" s="28"/>
      <c r="G9200" s="29"/>
    </row>
    <row r="9201" spans="1:7" ht="15">
      <c r="A9201" s="28"/>
      <c r="G9201" s="29"/>
    </row>
    <row r="9202" spans="1:7" ht="15">
      <c r="A9202" s="28"/>
      <c r="G9202" s="29"/>
    </row>
    <row r="9203" spans="1:7" ht="15">
      <c r="A9203" s="28"/>
      <c r="G9203" s="29"/>
    </row>
    <row r="9204" spans="1:7" ht="15">
      <c r="A9204" s="28"/>
      <c r="G9204" s="29"/>
    </row>
    <row r="9205" spans="1:7" ht="15">
      <c r="A9205" s="28"/>
      <c r="G9205" s="29"/>
    </row>
    <row r="9206" spans="1:7" ht="15">
      <c r="A9206" s="28"/>
      <c r="G9206" s="29"/>
    </row>
    <row r="9207" spans="1:7" ht="15">
      <c r="A9207" s="28"/>
      <c r="G9207" s="29"/>
    </row>
    <row r="9208" spans="1:7" ht="15">
      <c r="A9208" s="28"/>
      <c r="G9208" s="29"/>
    </row>
    <row r="9209" spans="1:7" ht="15">
      <c r="A9209" s="28"/>
      <c r="G9209" s="29"/>
    </row>
    <row r="9210" spans="1:7" ht="15">
      <c r="A9210" s="28"/>
      <c r="G9210" s="29"/>
    </row>
    <row r="9211" spans="1:7" ht="15">
      <c r="A9211" s="28"/>
      <c r="G9211" s="29"/>
    </row>
    <row r="9212" spans="1:7" ht="15">
      <c r="A9212" s="28"/>
      <c r="G9212" s="29"/>
    </row>
    <row r="9213" spans="1:7" ht="15">
      <c r="A9213" s="28"/>
      <c r="G9213" s="29"/>
    </row>
    <row r="9214" spans="1:7" ht="15">
      <c r="A9214" s="28"/>
      <c r="G9214" s="29"/>
    </row>
    <row r="9215" spans="1:7" ht="15">
      <c r="A9215" s="28"/>
      <c r="G9215" s="29"/>
    </row>
    <row r="9216" spans="1:7" ht="15">
      <c r="A9216" s="28"/>
      <c r="G9216" s="29"/>
    </row>
    <row r="9217" spans="1:7" ht="15">
      <c r="A9217" s="28"/>
      <c r="G9217" s="29"/>
    </row>
    <row r="9218" spans="1:7" ht="15">
      <c r="A9218" s="28"/>
      <c r="G9218" s="29"/>
    </row>
    <row r="9219" spans="1:7" ht="15">
      <c r="A9219" s="28"/>
      <c r="G9219" s="29"/>
    </row>
    <row r="9220" spans="1:7" ht="15">
      <c r="A9220" s="28"/>
      <c r="G9220" s="29"/>
    </row>
    <row r="9221" spans="1:7" ht="15">
      <c r="A9221" s="28"/>
      <c r="G9221" s="29"/>
    </row>
    <row r="9222" spans="1:7" ht="15">
      <c r="A9222" s="28"/>
      <c r="G9222" s="29"/>
    </row>
    <row r="9223" spans="1:7" ht="15">
      <c r="A9223" s="28"/>
      <c r="G9223" s="29"/>
    </row>
    <row r="9224" spans="1:7" ht="15">
      <c r="A9224" s="28"/>
      <c r="G9224" s="29"/>
    </row>
    <row r="9225" spans="1:7" ht="15">
      <c r="A9225" s="28"/>
      <c r="G9225" s="29"/>
    </row>
    <row r="9226" spans="1:7" ht="15">
      <c r="A9226" s="28"/>
      <c r="G9226" s="29"/>
    </row>
    <row r="9227" spans="1:7" ht="15">
      <c r="A9227" s="28"/>
      <c r="G9227" s="29"/>
    </row>
    <row r="9228" spans="1:7" ht="15">
      <c r="A9228" s="28"/>
      <c r="G9228" s="29"/>
    </row>
    <row r="9229" spans="1:7" ht="15">
      <c r="A9229" s="28"/>
      <c r="G9229" s="29"/>
    </row>
    <row r="9230" spans="1:7" ht="15">
      <c r="A9230" s="28"/>
      <c r="G9230" s="29"/>
    </row>
    <row r="9231" spans="1:7" ht="15">
      <c r="A9231" s="28"/>
      <c r="G9231" s="29"/>
    </row>
    <row r="9232" spans="1:7" ht="15">
      <c r="A9232" s="28"/>
      <c r="G9232" s="29"/>
    </row>
    <row r="9233" spans="1:7" ht="15">
      <c r="A9233" s="28"/>
      <c r="G9233" s="29"/>
    </row>
    <row r="9234" spans="1:7" ht="15">
      <c r="A9234" s="28"/>
      <c r="G9234" s="29"/>
    </row>
    <row r="9235" spans="1:7" ht="15">
      <c r="A9235" s="28"/>
      <c r="G9235" s="29"/>
    </row>
    <row r="9236" spans="1:7" ht="15">
      <c r="A9236" s="28"/>
      <c r="G9236" s="29"/>
    </row>
    <row r="9237" spans="1:7" ht="15">
      <c r="A9237" s="28"/>
      <c r="G9237" s="29"/>
    </row>
    <row r="9238" spans="1:7" ht="15">
      <c r="A9238" s="28"/>
      <c r="G9238" s="29"/>
    </row>
    <row r="9239" spans="1:7" ht="15">
      <c r="A9239" s="28"/>
      <c r="G9239" s="29"/>
    </row>
    <row r="9240" spans="1:7" ht="15">
      <c r="A9240" s="28"/>
      <c r="G9240" s="29"/>
    </row>
    <row r="9241" spans="1:7" ht="15">
      <c r="A9241" s="28"/>
      <c r="G9241" s="29"/>
    </row>
    <row r="9242" spans="1:7" ht="15">
      <c r="A9242" s="28"/>
      <c r="G9242" s="29"/>
    </row>
    <row r="9243" spans="1:7" ht="15">
      <c r="A9243" s="28"/>
      <c r="G9243" s="29"/>
    </row>
    <row r="9244" spans="1:7" ht="15">
      <c r="A9244" s="28"/>
      <c r="G9244" s="29"/>
    </row>
    <row r="9245" spans="1:7" ht="15">
      <c r="A9245" s="28"/>
      <c r="G9245" s="29"/>
    </row>
    <row r="9246" spans="1:7" ht="15">
      <c r="A9246" s="28"/>
      <c r="G9246" s="29"/>
    </row>
    <row r="9247" spans="1:7" ht="15">
      <c r="A9247" s="28"/>
      <c r="G9247" s="29"/>
    </row>
    <row r="9248" spans="1:7" ht="15">
      <c r="A9248" s="28"/>
      <c r="G9248" s="29"/>
    </row>
    <row r="9249" spans="1:7" ht="15">
      <c r="A9249" s="28"/>
      <c r="G9249" s="29"/>
    </row>
    <row r="9250" spans="1:7" ht="15">
      <c r="A9250" s="28"/>
      <c r="G9250" s="29"/>
    </row>
    <row r="9251" spans="1:7" ht="15">
      <c r="A9251" s="28"/>
      <c r="G9251" s="29"/>
    </row>
    <row r="9252" spans="1:7" ht="15">
      <c r="A9252" s="28"/>
      <c r="G9252" s="29"/>
    </row>
    <row r="9253" spans="1:7" ht="15">
      <c r="A9253" s="28"/>
      <c r="G9253" s="29"/>
    </row>
    <row r="9254" spans="1:7" ht="15">
      <c r="A9254" s="28"/>
      <c r="G9254" s="29"/>
    </row>
    <row r="9255" spans="1:7" ht="15">
      <c r="A9255" s="28"/>
      <c r="G9255" s="29"/>
    </row>
    <row r="9256" spans="1:7" ht="15">
      <c r="A9256" s="28"/>
      <c r="G9256" s="29"/>
    </row>
    <row r="9257" spans="1:7" ht="15">
      <c r="A9257" s="28"/>
      <c r="G9257" s="29"/>
    </row>
    <row r="9258" spans="1:7" ht="15">
      <c r="A9258" s="28"/>
      <c r="G9258" s="29"/>
    </row>
    <row r="9259" spans="1:7" ht="15">
      <c r="A9259" s="28"/>
      <c r="G9259" s="29"/>
    </row>
    <row r="9260" spans="1:7" ht="15">
      <c r="A9260" s="28"/>
      <c r="G9260" s="29"/>
    </row>
    <row r="9261" spans="1:7" ht="15">
      <c r="A9261" s="28"/>
      <c r="G9261" s="29"/>
    </row>
    <row r="9262" spans="1:7" ht="15">
      <c r="A9262" s="28"/>
      <c r="G9262" s="29"/>
    </row>
    <row r="9263" spans="1:7" ht="15">
      <c r="A9263" s="28"/>
      <c r="G9263" s="29"/>
    </row>
    <row r="9264" spans="1:7" ht="15">
      <c r="A9264" s="28"/>
      <c r="G9264" s="29"/>
    </row>
    <row r="9265" spans="1:7" ht="15">
      <c r="A9265" s="28"/>
      <c r="G9265" s="29"/>
    </row>
    <row r="9266" spans="1:7" ht="15">
      <c r="A9266" s="28"/>
      <c r="G9266" s="29"/>
    </row>
    <row r="9267" spans="1:7" ht="15">
      <c r="A9267" s="28"/>
      <c r="G9267" s="29"/>
    </row>
    <row r="9268" spans="1:7" ht="15">
      <c r="A9268" s="28"/>
      <c r="G9268" s="29"/>
    </row>
    <row r="9269" spans="1:7" ht="15">
      <c r="A9269" s="28"/>
      <c r="G9269" s="29"/>
    </row>
    <row r="9270" spans="1:7" ht="15">
      <c r="A9270" s="28"/>
      <c r="G9270" s="29"/>
    </row>
    <row r="9271" spans="1:7" ht="15">
      <c r="A9271" s="28"/>
      <c r="G9271" s="29"/>
    </row>
    <row r="9272" spans="1:7" ht="15">
      <c r="A9272" s="28"/>
      <c r="G9272" s="29"/>
    </row>
    <row r="9273" spans="1:7" ht="15">
      <c r="A9273" s="28"/>
      <c r="G9273" s="29"/>
    </row>
    <row r="9274" spans="1:7" ht="15">
      <c r="A9274" s="28"/>
      <c r="G9274" s="29"/>
    </row>
    <row r="9275" spans="1:7" ht="15">
      <c r="A9275" s="28"/>
      <c r="G9275" s="29"/>
    </row>
    <row r="9276" spans="1:7" ht="15">
      <c r="A9276" s="28"/>
      <c r="G9276" s="29"/>
    </row>
    <row r="9277" spans="1:7" ht="15">
      <c r="A9277" s="28"/>
      <c r="G9277" s="29"/>
    </row>
    <row r="9278" spans="1:7" ht="15">
      <c r="A9278" s="28"/>
      <c r="G9278" s="29"/>
    </row>
    <row r="9279" spans="1:7" ht="15">
      <c r="A9279" s="28"/>
      <c r="G9279" s="29"/>
    </row>
    <row r="9280" spans="1:7" ht="15">
      <c r="A9280" s="28"/>
      <c r="G9280" s="29"/>
    </row>
    <row r="9281" spans="1:7" ht="15">
      <c r="A9281" s="28"/>
      <c r="G9281" s="29"/>
    </row>
    <row r="9282" spans="1:7" ht="15">
      <c r="A9282" s="28"/>
      <c r="G9282" s="29"/>
    </row>
    <row r="9283" spans="1:7" ht="15">
      <c r="A9283" s="28"/>
      <c r="G9283" s="29"/>
    </row>
    <row r="9284" spans="1:7" ht="15">
      <c r="A9284" s="28"/>
      <c r="G9284" s="29"/>
    </row>
    <row r="9285" spans="1:7" ht="15">
      <c r="A9285" s="28"/>
      <c r="G9285" s="29"/>
    </row>
    <row r="9286" spans="1:7" ht="15">
      <c r="A9286" s="28"/>
      <c r="G9286" s="29"/>
    </row>
    <row r="9287" spans="1:7" ht="15">
      <c r="A9287" s="28"/>
      <c r="G9287" s="29"/>
    </row>
    <row r="9288" spans="1:7" ht="15">
      <c r="A9288" s="28"/>
      <c r="G9288" s="29"/>
    </row>
    <row r="9289" spans="1:7" ht="15">
      <c r="A9289" s="28"/>
      <c r="G9289" s="29"/>
    </row>
    <row r="9290" spans="1:7" ht="15">
      <c r="A9290" s="28"/>
      <c r="G9290" s="29"/>
    </row>
    <row r="9291" spans="1:7" ht="15">
      <c r="A9291" s="28"/>
      <c r="G9291" s="29"/>
    </row>
    <row r="9292" spans="1:7" ht="15">
      <c r="A9292" s="28"/>
      <c r="G9292" s="29"/>
    </row>
    <row r="9293" spans="1:7" ht="15">
      <c r="A9293" s="28"/>
      <c r="G9293" s="29"/>
    </row>
    <row r="9294" spans="1:7" ht="15">
      <c r="A9294" s="28"/>
      <c r="G9294" s="29"/>
    </row>
    <row r="9295" spans="1:7" ht="15">
      <c r="A9295" s="28"/>
      <c r="G9295" s="29"/>
    </row>
    <row r="9296" spans="1:7" ht="15">
      <c r="A9296" s="28"/>
      <c r="G9296" s="29"/>
    </row>
    <row r="9297" spans="1:7" ht="15">
      <c r="A9297" s="28"/>
      <c r="G9297" s="29"/>
    </row>
    <row r="9298" spans="1:7" ht="15">
      <c r="A9298" s="28"/>
      <c r="G9298" s="29"/>
    </row>
    <row r="9299" spans="1:7" ht="15">
      <c r="A9299" s="28"/>
      <c r="G9299" s="29"/>
    </row>
    <row r="9300" spans="1:7" ht="15">
      <c r="A9300" s="28"/>
      <c r="G9300" s="29"/>
    </row>
    <row r="9301" spans="1:7" ht="15">
      <c r="A9301" s="28"/>
      <c r="G9301" s="29"/>
    </row>
    <row r="9302" spans="1:7" ht="15">
      <c r="A9302" s="28"/>
      <c r="G9302" s="29"/>
    </row>
    <row r="9303" spans="1:7" ht="15">
      <c r="A9303" s="28"/>
      <c r="G9303" s="29"/>
    </row>
    <row r="9304" spans="1:7" ht="15">
      <c r="A9304" s="28"/>
      <c r="G9304" s="29"/>
    </row>
    <row r="9305" spans="1:7" ht="15">
      <c r="A9305" s="28"/>
      <c r="G9305" s="29"/>
    </row>
    <row r="9306" spans="1:7" ht="15">
      <c r="A9306" s="28"/>
      <c r="G9306" s="29"/>
    </row>
    <row r="9307" spans="1:7" ht="15">
      <c r="A9307" s="28"/>
      <c r="G9307" s="29"/>
    </row>
    <row r="9308" spans="1:7" ht="15">
      <c r="A9308" s="28"/>
      <c r="G9308" s="29"/>
    </row>
    <row r="9309" spans="1:7" ht="15">
      <c r="A9309" s="28"/>
      <c r="G9309" s="29"/>
    </row>
    <row r="9310" spans="1:7" ht="15">
      <c r="A9310" s="28"/>
      <c r="G9310" s="29"/>
    </row>
    <row r="9311" spans="1:7" ht="15">
      <c r="A9311" s="28"/>
      <c r="G9311" s="29"/>
    </row>
    <row r="9312" spans="1:7" ht="15">
      <c r="A9312" s="28"/>
      <c r="G9312" s="29"/>
    </row>
    <row r="9313" spans="1:7" ht="15">
      <c r="A9313" s="28"/>
      <c r="G9313" s="29"/>
    </row>
    <row r="9314" spans="1:7" ht="15">
      <c r="A9314" s="28"/>
      <c r="G9314" s="29"/>
    </row>
    <row r="9315" spans="1:7" ht="15">
      <c r="A9315" s="28"/>
      <c r="G9315" s="29"/>
    </row>
    <row r="9316" spans="1:7" ht="15">
      <c r="A9316" s="28"/>
      <c r="G9316" s="29"/>
    </row>
    <row r="9317" spans="1:7" ht="15">
      <c r="A9317" s="28"/>
      <c r="G9317" s="29"/>
    </row>
    <row r="9318" spans="1:7" ht="15">
      <c r="A9318" s="28"/>
      <c r="G9318" s="29"/>
    </row>
    <row r="9319" spans="1:7" ht="15">
      <c r="A9319" s="28"/>
      <c r="G9319" s="29"/>
    </row>
    <row r="9320" spans="1:7" ht="15">
      <c r="A9320" s="28"/>
      <c r="G9320" s="29"/>
    </row>
    <row r="9321" spans="1:7" ht="15">
      <c r="A9321" s="28"/>
      <c r="G9321" s="29"/>
    </row>
    <row r="9322" spans="1:7" ht="15">
      <c r="A9322" s="28"/>
      <c r="G9322" s="29"/>
    </row>
    <row r="9323" spans="1:7" ht="15">
      <c r="A9323" s="28"/>
      <c r="G9323" s="29"/>
    </row>
    <row r="9324" spans="1:7" ht="15">
      <c r="A9324" s="28"/>
      <c r="G9324" s="29"/>
    </row>
    <row r="9325" spans="1:7" ht="15">
      <c r="A9325" s="28"/>
      <c r="G9325" s="29"/>
    </row>
    <row r="9326" spans="1:7" ht="15">
      <c r="A9326" s="28"/>
      <c r="G9326" s="29"/>
    </row>
    <row r="9327" spans="1:7" ht="15">
      <c r="A9327" s="28"/>
      <c r="G9327" s="29"/>
    </row>
    <row r="9328" spans="1:7" ht="15">
      <c r="A9328" s="28"/>
      <c r="G9328" s="29"/>
    </row>
    <row r="9329" spans="1:7" ht="15">
      <c r="A9329" s="28"/>
      <c r="G9329" s="29"/>
    </row>
    <row r="9330" spans="1:7" ht="15">
      <c r="A9330" s="28"/>
      <c r="G9330" s="29"/>
    </row>
    <row r="9331" spans="1:7" ht="15">
      <c r="A9331" s="28"/>
      <c r="G9331" s="29"/>
    </row>
    <row r="9332" spans="1:7" ht="15">
      <c r="A9332" s="28"/>
      <c r="G9332" s="29"/>
    </row>
    <row r="9333" spans="1:7" ht="15">
      <c r="A9333" s="28"/>
      <c r="G9333" s="29"/>
    </row>
    <row r="9334" spans="1:7" ht="15">
      <c r="A9334" s="28"/>
      <c r="G9334" s="29"/>
    </row>
    <row r="9335" spans="1:7" ht="15">
      <c r="A9335" s="28"/>
      <c r="G9335" s="29"/>
    </row>
    <row r="9336" spans="1:7" ht="15">
      <c r="A9336" s="28"/>
      <c r="G9336" s="29"/>
    </row>
    <row r="9337" spans="1:7" ht="15">
      <c r="A9337" s="28"/>
      <c r="G9337" s="29"/>
    </row>
    <row r="9338" spans="1:7" ht="15">
      <c r="A9338" s="28"/>
      <c r="G9338" s="29"/>
    </row>
    <row r="9339" spans="1:7" ht="15">
      <c r="A9339" s="28"/>
      <c r="G9339" s="29"/>
    </row>
    <row r="9340" spans="1:7" ht="15">
      <c r="A9340" s="28"/>
      <c r="G9340" s="29"/>
    </row>
    <row r="9341" spans="1:7" ht="15">
      <c r="A9341" s="28"/>
      <c r="G9341" s="29"/>
    </row>
    <row r="9342" spans="1:7" ht="15">
      <c r="A9342" s="28"/>
      <c r="G9342" s="29"/>
    </row>
    <row r="9343" spans="1:7" ht="15">
      <c r="A9343" s="28"/>
      <c r="G9343" s="29"/>
    </row>
    <row r="9344" spans="1:7" ht="15">
      <c r="A9344" s="28"/>
      <c r="G9344" s="29"/>
    </row>
    <row r="9345" spans="1:7" ht="15">
      <c r="A9345" s="28"/>
      <c r="G9345" s="29"/>
    </row>
    <row r="9346" spans="1:7" ht="15">
      <c r="A9346" s="28"/>
      <c r="G9346" s="29"/>
    </row>
    <row r="9347" spans="1:7" ht="15">
      <c r="A9347" s="28"/>
      <c r="G9347" s="29"/>
    </row>
    <row r="9348" spans="1:7" ht="15">
      <c r="A9348" s="28"/>
      <c r="G9348" s="29"/>
    </row>
    <row r="9349" spans="1:7" ht="15">
      <c r="A9349" s="28"/>
      <c r="G9349" s="29"/>
    </row>
    <row r="9350" spans="1:7" ht="15">
      <c r="A9350" s="28"/>
      <c r="G9350" s="29"/>
    </row>
    <row r="9351" spans="1:7" ht="15">
      <c r="A9351" s="28"/>
      <c r="G9351" s="29"/>
    </row>
    <row r="9352" spans="1:7" ht="15">
      <c r="A9352" s="28"/>
      <c r="G9352" s="29"/>
    </row>
    <row r="9353" spans="1:7" ht="15">
      <c r="A9353" s="28"/>
      <c r="G9353" s="29"/>
    </row>
    <row r="9354" spans="1:7" ht="15">
      <c r="A9354" s="28"/>
      <c r="G9354" s="29"/>
    </row>
    <row r="9355" spans="1:7" ht="15">
      <c r="A9355" s="28"/>
      <c r="G9355" s="29"/>
    </row>
    <row r="9356" spans="1:7" ht="15">
      <c r="A9356" s="28"/>
      <c r="G9356" s="29"/>
    </row>
    <row r="9357" spans="1:7" ht="15">
      <c r="A9357" s="28"/>
      <c r="G9357" s="29"/>
    </row>
    <row r="9358" spans="1:7" ht="15">
      <c r="A9358" s="28"/>
      <c r="G9358" s="29"/>
    </row>
    <row r="9359" spans="1:7" ht="15">
      <c r="A9359" s="28"/>
      <c r="G9359" s="29"/>
    </row>
    <row r="9360" spans="1:7" ht="15">
      <c r="A9360" s="28"/>
      <c r="G9360" s="29"/>
    </row>
    <row r="9361" spans="1:7" ht="15">
      <c r="A9361" s="28"/>
      <c r="G9361" s="29"/>
    </row>
    <row r="9362" spans="1:7" ht="15">
      <c r="A9362" s="28"/>
      <c r="G9362" s="29"/>
    </row>
    <row r="9363" spans="1:7" ht="15">
      <c r="A9363" s="28"/>
      <c r="G9363" s="29"/>
    </row>
    <row r="9364" spans="1:7" ht="15">
      <c r="A9364" s="28"/>
      <c r="G9364" s="29"/>
    </row>
    <row r="9365" spans="1:7" ht="15">
      <c r="A9365" s="28"/>
      <c r="G9365" s="29"/>
    </row>
    <row r="9366" spans="1:7" ht="15">
      <c r="A9366" s="28"/>
      <c r="G9366" s="29"/>
    </row>
    <row r="9367" spans="1:7" ht="15">
      <c r="A9367" s="28"/>
      <c r="G9367" s="29"/>
    </row>
    <row r="9368" spans="1:7" ht="15">
      <c r="A9368" s="28"/>
      <c r="G9368" s="29"/>
    </row>
    <row r="9369" spans="1:7" ht="15">
      <c r="A9369" s="28"/>
      <c r="G9369" s="29"/>
    </row>
    <row r="9370" spans="1:7" ht="15">
      <c r="A9370" s="28"/>
      <c r="G9370" s="29"/>
    </row>
    <row r="9371" spans="1:7" ht="15">
      <c r="A9371" s="28"/>
      <c r="G9371" s="29"/>
    </row>
    <row r="9372" spans="1:7" ht="15">
      <c r="A9372" s="28"/>
      <c r="G9372" s="29"/>
    </row>
    <row r="9373" spans="1:7" ht="15">
      <c r="A9373" s="28"/>
      <c r="G9373" s="29"/>
    </row>
    <row r="9374" spans="1:7" ht="15">
      <c r="A9374" s="28"/>
      <c r="G9374" s="29"/>
    </row>
    <row r="9375" spans="1:7" ht="15">
      <c r="A9375" s="28"/>
      <c r="G9375" s="29"/>
    </row>
    <row r="9376" spans="1:7" ht="15">
      <c r="A9376" s="28"/>
      <c r="G9376" s="29"/>
    </row>
    <row r="9377" spans="1:7" ht="15">
      <c r="A9377" s="28"/>
      <c r="G9377" s="29"/>
    </row>
    <row r="9378" spans="1:7" ht="15">
      <c r="A9378" s="28"/>
      <c r="G9378" s="29"/>
    </row>
    <row r="9379" spans="1:7" ht="15">
      <c r="A9379" s="28"/>
      <c r="G9379" s="29"/>
    </row>
    <row r="9380" spans="1:7" ht="15">
      <c r="A9380" s="28"/>
      <c r="G9380" s="29"/>
    </row>
    <row r="9381" spans="1:7" ht="15">
      <c r="A9381" s="28"/>
      <c r="G9381" s="29"/>
    </row>
    <row r="9382" spans="1:7" ht="15">
      <c r="A9382" s="28"/>
      <c r="G9382" s="29"/>
    </row>
    <row r="9383" spans="1:7" ht="15">
      <c r="A9383" s="28"/>
      <c r="G9383" s="29"/>
    </row>
    <row r="9384" spans="1:7" ht="15">
      <c r="A9384" s="28"/>
      <c r="G9384" s="29"/>
    </row>
    <row r="9385" spans="1:7" ht="15">
      <c r="A9385" s="28"/>
      <c r="G9385" s="29"/>
    </row>
    <row r="9386" spans="1:7" ht="15">
      <c r="A9386" s="28"/>
      <c r="G9386" s="29"/>
    </row>
    <row r="9387" spans="1:7" ht="15">
      <c r="A9387" s="28"/>
      <c r="G9387" s="29"/>
    </row>
    <row r="9388" spans="1:7" ht="15">
      <c r="A9388" s="28"/>
      <c r="G9388" s="29"/>
    </row>
    <row r="9389" spans="1:7" ht="15">
      <c r="A9389" s="28"/>
      <c r="G9389" s="29"/>
    </row>
    <row r="9390" spans="1:7" ht="15">
      <c r="A9390" s="28"/>
      <c r="G9390" s="29"/>
    </row>
    <row r="9391" spans="1:7" ht="15">
      <c r="A9391" s="28"/>
      <c r="G9391" s="29"/>
    </row>
    <row r="9392" spans="1:7" ht="15">
      <c r="A9392" s="28"/>
      <c r="G9392" s="29"/>
    </row>
    <row r="9393" spans="1:7" ht="15">
      <c r="A9393" s="28"/>
      <c r="G9393" s="29"/>
    </row>
    <row r="9394" spans="1:7" ht="15">
      <c r="A9394" s="28"/>
      <c r="G9394" s="29"/>
    </row>
    <row r="9395" spans="1:7" ht="15">
      <c r="A9395" s="28"/>
      <c r="G9395" s="29"/>
    </row>
    <row r="9396" spans="1:7" ht="15">
      <c r="A9396" s="28"/>
      <c r="G9396" s="29"/>
    </row>
    <row r="9397" spans="1:7" ht="15">
      <c r="A9397" s="28"/>
      <c r="G9397" s="29"/>
    </row>
    <row r="9398" spans="1:7" ht="15">
      <c r="A9398" s="28"/>
      <c r="G9398" s="29"/>
    </row>
    <row r="9399" spans="1:7" ht="15">
      <c r="A9399" s="28"/>
      <c r="G9399" s="29"/>
    </row>
    <row r="9400" spans="1:7" ht="15">
      <c r="A9400" s="28"/>
      <c r="G9400" s="29"/>
    </row>
    <row r="9401" spans="1:7" ht="15">
      <c r="A9401" s="28"/>
      <c r="G9401" s="29"/>
    </row>
    <row r="9402" spans="1:7" ht="15">
      <c r="A9402" s="28"/>
      <c r="G9402" s="29"/>
    </row>
    <row r="9403" spans="1:7" ht="15">
      <c r="A9403" s="28"/>
      <c r="G9403" s="29"/>
    </row>
    <row r="9404" spans="1:7" ht="15">
      <c r="A9404" s="28"/>
      <c r="G9404" s="29"/>
    </row>
    <row r="9405" spans="1:7" ht="15">
      <c r="A9405" s="28"/>
      <c r="G9405" s="29"/>
    </row>
    <row r="9406" spans="1:7" ht="15">
      <c r="A9406" s="28"/>
      <c r="G9406" s="29"/>
    </row>
    <row r="9407" spans="1:7" ht="15">
      <c r="A9407" s="28"/>
      <c r="G9407" s="29"/>
    </row>
    <row r="9408" spans="1:7" ht="15">
      <c r="A9408" s="28"/>
      <c r="G9408" s="29"/>
    </row>
    <row r="9409" spans="1:7" ht="15">
      <c r="A9409" s="28"/>
      <c r="G9409" s="29"/>
    </row>
    <row r="9410" spans="1:7" ht="15">
      <c r="A9410" s="28"/>
      <c r="G9410" s="29"/>
    </row>
    <row r="9411" spans="1:7" ht="15">
      <c r="A9411" s="28"/>
      <c r="G9411" s="29"/>
    </row>
    <row r="9412" spans="1:7" ht="15">
      <c r="A9412" s="28"/>
      <c r="G9412" s="29"/>
    </row>
    <row r="9413" spans="1:7" ht="15">
      <c r="A9413" s="28"/>
      <c r="G9413" s="29"/>
    </row>
    <row r="9414" spans="1:7" ht="15">
      <c r="A9414" s="28"/>
      <c r="G9414" s="29"/>
    </row>
    <row r="9415" spans="1:7" ht="15">
      <c r="A9415" s="28"/>
      <c r="G9415" s="29"/>
    </row>
    <row r="9416" spans="1:7" ht="15">
      <c r="A9416" s="28"/>
      <c r="G9416" s="29"/>
    </row>
    <row r="9417" spans="1:7" ht="15">
      <c r="A9417" s="28"/>
      <c r="G9417" s="29"/>
    </row>
    <row r="9418" spans="1:7" ht="15">
      <c r="A9418" s="28"/>
      <c r="G9418" s="29"/>
    </row>
    <row r="9419" spans="1:7" ht="15">
      <c r="A9419" s="28"/>
      <c r="G9419" s="29"/>
    </row>
    <row r="9420" spans="1:7" ht="15">
      <c r="A9420" s="28"/>
      <c r="G9420" s="29"/>
    </row>
    <row r="9421" spans="1:7" ht="15">
      <c r="A9421" s="28"/>
      <c r="G9421" s="29"/>
    </row>
    <row r="9422" spans="1:7" ht="15">
      <c r="A9422" s="28"/>
      <c r="G9422" s="29"/>
    </row>
    <row r="9423" spans="1:7" ht="15">
      <c r="A9423" s="28"/>
      <c r="G9423" s="29"/>
    </row>
    <row r="9424" spans="1:7" ht="15">
      <c r="A9424" s="28"/>
      <c r="G9424" s="29"/>
    </row>
    <row r="9425" spans="1:7" ht="15">
      <c r="A9425" s="28"/>
      <c r="G9425" s="29"/>
    </row>
    <row r="9426" spans="1:7" ht="15">
      <c r="A9426" s="28"/>
      <c r="G9426" s="29"/>
    </row>
    <row r="9427" spans="1:7" ht="15">
      <c r="A9427" s="28"/>
      <c r="G9427" s="29"/>
    </row>
    <row r="9428" spans="1:7" ht="15">
      <c r="A9428" s="28"/>
      <c r="G9428" s="29"/>
    </row>
    <row r="9429" spans="1:7" ht="15">
      <c r="A9429" s="28"/>
      <c r="G9429" s="29"/>
    </row>
    <row r="9430" spans="1:7" ht="15">
      <c r="A9430" s="28"/>
      <c r="G9430" s="29"/>
    </row>
    <row r="9431" spans="1:7" ht="15">
      <c r="A9431" s="28"/>
      <c r="G9431" s="29"/>
    </row>
    <row r="9432" spans="1:7" ht="15">
      <c r="A9432" s="28"/>
      <c r="G9432" s="29"/>
    </row>
    <row r="9433" spans="1:7" ht="15">
      <c r="A9433" s="28"/>
      <c r="G9433" s="29"/>
    </row>
    <row r="9434" spans="1:7" ht="15">
      <c r="A9434" s="28"/>
      <c r="G9434" s="29"/>
    </row>
    <row r="9435" spans="1:7" ht="15">
      <c r="A9435" s="28"/>
      <c r="G9435" s="29"/>
    </row>
    <row r="9436" spans="1:7" ht="15">
      <c r="A9436" s="28"/>
      <c r="G9436" s="29"/>
    </row>
    <row r="9437" spans="1:7" ht="15">
      <c r="A9437" s="28"/>
      <c r="G9437" s="29"/>
    </row>
    <row r="9438" spans="1:7" ht="15">
      <c r="A9438" s="28"/>
      <c r="G9438" s="29"/>
    </row>
    <row r="9439" spans="1:7" ht="15">
      <c r="A9439" s="28"/>
      <c r="G9439" s="29"/>
    </row>
    <row r="9440" spans="1:7" ht="15">
      <c r="A9440" s="28"/>
      <c r="G9440" s="29"/>
    </row>
    <row r="9441" spans="1:7" ht="15">
      <c r="A9441" s="28"/>
      <c r="G9441" s="29"/>
    </row>
    <row r="9442" spans="1:7" ht="15">
      <c r="A9442" s="28"/>
      <c r="G9442" s="29"/>
    </row>
    <row r="9443" spans="1:7" ht="15">
      <c r="A9443" s="28"/>
      <c r="G9443" s="29"/>
    </row>
    <row r="9444" spans="1:7" ht="15">
      <c r="A9444" s="28"/>
      <c r="G9444" s="29"/>
    </row>
    <row r="9445" spans="1:7" ht="15">
      <c r="A9445" s="28"/>
      <c r="G9445" s="29"/>
    </row>
    <row r="9446" spans="1:7" ht="15">
      <c r="A9446" s="28"/>
      <c r="G9446" s="29"/>
    </row>
    <row r="9447" spans="1:7" ht="15">
      <c r="A9447" s="28"/>
      <c r="G9447" s="29"/>
    </row>
    <row r="9448" spans="1:7" ht="15">
      <c r="A9448" s="28"/>
      <c r="G9448" s="29"/>
    </row>
    <row r="9449" spans="1:7" ht="15">
      <c r="A9449" s="28"/>
      <c r="G9449" s="29"/>
    </row>
    <row r="9450" spans="1:7" ht="15">
      <c r="A9450" s="28"/>
      <c r="G9450" s="29"/>
    </row>
    <row r="9451" spans="1:7" ht="15">
      <c r="A9451" s="28"/>
      <c r="G9451" s="29"/>
    </row>
    <row r="9452" spans="1:7" ht="15">
      <c r="A9452" s="28"/>
      <c r="G9452" s="29"/>
    </row>
    <row r="9453" spans="1:7" ht="15">
      <c r="A9453" s="28"/>
      <c r="G9453" s="29"/>
    </row>
    <row r="9454" spans="1:7" ht="15">
      <c r="A9454" s="28"/>
      <c r="G9454" s="29"/>
    </row>
    <row r="9455" spans="1:7" ht="15">
      <c r="A9455" s="28"/>
      <c r="G9455" s="29"/>
    </row>
    <row r="9456" spans="1:7" ht="15">
      <c r="A9456" s="28"/>
      <c r="G9456" s="29"/>
    </row>
    <row r="9457" spans="1:7" ht="15">
      <c r="A9457" s="28"/>
      <c r="G9457" s="29"/>
    </row>
    <row r="9458" spans="1:7" ht="15">
      <c r="A9458" s="28"/>
      <c r="G9458" s="29"/>
    </row>
    <row r="9459" spans="1:7" ht="15">
      <c r="A9459" s="28"/>
      <c r="G9459" s="29"/>
    </row>
    <row r="9460" spans="1:7" ht="15">
      <c r="A9460" s="28"/>
      <c r="G9460" s="29"/>
    </row>
    <row r="9461" spans="1:7" ht="15">
      <c r="A9461" s="28"/>
      <c r="G9461" s="29"/>
    </row>
    <row r="9462" spans="1:7" ht="15">
      <c r="A9462" s="28"/>
      <c r="G9462" s="29"/>
    </row>
    <row r="9463" spans="1:7" ht="15">
      <c r="A9463" s="28"/>
      <c r="G9463" s="29"/>
    </row>
    <row r="9464" spans="1:7" ht="15">
      <c r="A9464" s="28"/>
      <c r="G9464" s="29"/>
    </row>
    <row r="9465" spans="1:7" ht="15">
      <c r="A9465" s="28"/>
      <c r="G9465" s="29"/>
    </row>
    <row r="9466" spans="1:7" ht="15">
      <c r="A9466" s="28"/>
      <c r="G9466" s="29"/>
    </row>
    <row r="9467" spans="1:7" ht="15">
      <c r="A9467" s="28"/>
      <c r="G9467" s="29"/>
    </row>
    <row r="9468" spans="1:7" ht="15">
      <c r="A9468" s="28"/>
      <c r="G9468" s="29"/>
    </row>
    <row r="9469" spans="1:7" ht="15">
      <c r="A9469" s="28"/>
      <c r="G9469" s="29"/>
    </row>
    <row r="9470" spans="1:7" ht="15">
      <c r="A9470" s="28"/>
      <c r="G9470" s="29"/>
    </row>
    <row r="9471" spans="1:7" ht="15">
      <c r="A9471" s="28"/>
      <c r="G9471" s="29"/>
    </row>
    <row r="9472" spans="1:7" ht="15">
      <c r="A9472" s="28"/>
      <c r="G9472" s="29"/>
    </row>
    <row r="9473" spans="1:7" ht="15">
      <c r="A9473" s="28"/>
      <c r="G9473" s="29"/>
    </row>
    <row r="9474" spans="1:7" ht="15">
      <c r="A9474" s="28"/>
      <c r="G9474" s="29"/>
    </row>
    <row r="9475" spans="1:7" ht="15">
      <c r="A9475" s="28"/>
      <c r="G9475" s="29"/>
    </row>
    <row r="9476" spans="1:7" ht="15">
      <c r="A9476" s="28"/>
      <c r="G9476" s="29"/>
    </row>
    <row r="9477" spans="1:7" ht="15">
      <c r="A9477" s="28"/>
      <c r="G9477" s="29"/>
    </row>
    <row r="9478" spans="1:7" ht="15">
      <c r="A9478" s="28"/>
      <c r="G9478" s="29"/>
    </row>
    <row r="9479" spans="1:7" ht="15">
      <c r="A9479" s="28"/>
      <c r="G9479" s="29"/>
    </row>
    <row r="9480" spans="1:7" ht="15">
      <c r="A9480" s="28"/>
      <c r="G9480" s="29"/>
    </row>
    <row r="9481" spans="1:7" ht="15">
      <c r="A9481" s="28"/>
      <c r="G9481" s="29"/>
    </row>
    <row r="9482" spans="1:7" ht="15">
      <c r="A9482" s="28"/>
      <c r="G9482" s="29"/>
    </row>
    <row r="9483" spans="1:7" ht="15">
      <c r="A9483" s="28"/>
      <c r="G9483" s="29"/>
    </row>
    <row r="9484" spans="1:7" ht="15">
      <c r="A9484" s="28"/>
      <c r="G9484" s="29"/>
    </row>
    <row r="9485" spans="1:7" ht="15">
      <c r="A9485" s="28"/>
      <c r="G9485" s="29"/>
    </row>
    <row r="9486" spans="1:7" ht="15">
      <c r="A9486" s="28"/>
      <c r="G9486" s="29"/>
    </row>
    <row r="9487" spans="1:7" ht="15">
      <c r="A9487" s="28"/>
      <c r="G9487" s="29"/>
    </row>
    <row r="9488" spans="1:7" ht="15">
      <c r="A9488" s="28"/>
      <c r="G9488" s="29"/>
    </row>
    <row r="9489" spans="1:7" ht="15">
      <c r="A9489" s="28"/>
      <c r="G9489" s="29"/>
    </row>
    <row r="9490" spans="1:7" ht="15">
      <c r="A9490" s="28"/>
      <c r="G9490" s="29"/>
    </row>
    <row r="9491" spans="1:7" ht="15">
      <c r="A9491" s="28"/>
      <c r="G9491" s="29"/>
    </row>
    <row r="9492" spans="1:7" ht="15">
      <c r="A9492" s="28"/>
      <c r="G9492" s="29"/>
    </row>
    <row r="9493" spans="1:7" ht="15">
      <c r="A9493" s="28"/>
      <c r="G9493" s="29"/>
    </row>
    <row r="9494" spans="1:7" ht="15">
      <c r="A9494" s="28"/>
      <c r="G9494" s="29"/>
    </row>
    <row r="9495" spans="1:7" ht="15">
      <c r="A9495" s="28"/>
      <c r="G9495" s="29"/>
    </row>
    <row r="9496" spans="1:7" ht="15">
      <c r="A9496" s="28"/>
      <c r="G9496" s="29"/>
    </row>
    <row r="9497" spans="1:7" ht="15">
      <c r="A9497" s="28"/>
      <c r="G9497" s="29"/>
    </row>
    <row r="9498" spans="1:7" ht="15">
      <c r="A9498" s="28"/>
      <c r="G9498" s="29"/>
    </row>
    <row r="9499" spans="1:7" ht="15">
      <c r="A9499" s="28"/>
      <c r="G9499" s="29"/>
    </row>
    <row r="9500" spans="1:7" ht="15">
      <c r="A9500" s="28"/>
      <c r="G9500" s="29"/>
    </row>
    <row r="9501" spans="1:7" ht="15">
      <c r="A9501" s="28"/>
      <c r="G9501" s="29"/>
    </row>
    <row r="9502" spans="1:7" ht="15">
      <c r="A9502" s="28"/>
      <c r="G9502" s="29"/>
    </row>
    <row r="9503" spans="1:7" ht="15">
      <c r="A9503" s="28"/>
      <c r="G9503" s="29"/>
    </row>
    <row r="9504" spans="1:7" ht="15">
      <c r="A9504" s="28"/>
      <c r="G9504" s="29"/>
    </row>
    <row r="9505" spans="1:7" ht="15">
      <c r="A9505" s="28"/>
      <c r="G9505" s="29"/>
    </row>
    <row r="9506" spans="1:7" ht="15">
      <c r="A9506" s="28"/>
      <c r="G9506" s="29"/>
    </row>
    <row r="9507" spans="1:7" ht="15">
      <c r="A9507" s="28"/>
      <c r="G9507" s="29"/>
    </row>
    <row r="9508" spans="1:7" ht="15">
      <c r="A9508" s="28"/>
      <c r="G9508" s="29"/>
    </row>
    <row r="9509" spans="1:7" ht="15">
      <c r="A9509" s="28"/>
      <c r="G9509" s="29"/>
    </row>
    <row r="9510" spans="1:7" ht="15">
      <c r="A9510" s="28"/>
      <c r="G9510" s="29"/>
    </row>
    <row r="9511" spans="1:7" ht="15">
      <c r="A9511" s="28"/>
      <c r="G9511" s="29"/>
    </row>
    <row r="9512" spans="1:7" ht="15">
      <c r="A9512" s="28"/>
      <c r="G9512" s="29"/>
    </row>
    <row r="9513" spans="1:7" ht="15">
      <c r="A9513" s="28"/>
      <c r="G9513" s="29"/>
    </row>
    <row r="9514" spans="1:7" ht="15">
      <c r="A9514" s="28"/>
      <c r="G9514" s="29"/>
    </row>
    <row r="9515" spans="1:7" ht="15">
      <c r="A9515" s="28"/>
      <c r="G9515" s="29"/>
    </row>
    <row r="9516" spans="1:7" ht="15">
      <c r="A9516" s="28"/>
      <c r="G9516" s="29"/>
    </row>
    <row r="9517" spans="1:7" ht="15">
      <c r="A9517" s="28"/>
      <c r="G9517" s="29"/>
    </row>
    <row r="9518" spans="1:7" ht="15">
      <c r="A9518" s="28"/>
      <c r="G9518" s="29"/>
    </row>
    <row r="9519" spans="1:7" ht="15">
      <c r="A9519" s="28"/>
      <c r="G9519" s="29"/>
    </row>
    <row r="9520" spans="1:7" ht="15">
      <c r="A9520" s="28"/>
      <c r="G9520" s="29"/>
    </row>
    <row r="9521" spans="1:7" ht="15">
      <c r="A9521" s="28"/>
      <c r="G9521" s="29"/>
    </row>
    <row r="9522" spans="1:7" ht="15">
      <c r="A9522" s="28"/>
      <c r="G9522" s="29"/>
    </row>
    <row r="9523" spans="1:7" ht="15">
      <c r="A9523" s="28"/>
      <c r="G9523" s="29"/>
    </row>
    <row r="9524" spans="1:7" ht="15">
      <c r="A9524" s="28"/>
      <c r="G9524" s="29"/>
    </row>
    <row r="9525" spans="1:7" ht="15">
      <c r="A9525" s="28"/>
      <c r="G9525" s="29"/>
    </row>
    <row r="9526" spans="1:7" ht="15">
      <c r="A9526" s="28"/>
      <c r="G9526" s="29"/>
    </row>
    <row r="9527" spans="1:7" ht="15">
      <c r="A9527" s="28"/>
      <c r="G9527" s="29"/>
    </row>
    <row r="9528" spans="1:7" ht="15">
      <c r="A9528" s="28"/>
      <c r="G9528" s="29"/>
    </row>
    <row r="9529" spans="1:7" ht="15">
      <c r="A9529" s="28"/>
      <c r="G9529" s="29"/>
    </row>
    <row r="9530" spans="1:7" ht="15">
      <c r="A9530" s="28"/>
      <c r="G9530" s="29"/>
    </row>
    <row r="9531" spans="1:7" ht="15">
      <c r="A9531" s="28"/>
      <c r="G9531" s="29"/>
    </row>
    <row r="9532" spans="1:7" ht="15">
      <c r="A9532" s="28"/>
      <c r="G9532" s="29"/>
    </row>
    <row r="9533" spans="1:7" ht="15">
      <c r="A9533" s="28"/>
      <c r="G9533" s="29"/>
    </row>
    <row r="9534" spans="1:7" ht="15">
      <c r="A9534" s="28"/>
      <c r="G9534" s="29"/>
    </row>
    <row r="9535" spans="1:7" ht="15">
      <c r="A9535" s="28"/>
      <c r="G9535" s="29"/>
    </row>
    <row r="9536" spans="1:7" ht="15">
      <c r="A9536" s="28"/>
      <c r="G9536" s="29"/>
    </row>
    <row r="9537" spans="1:7" ht="15">
      <c r="A9537" s="28"/>
      <c r="G9537" s="29"/>
    </row>
    <row r="9538" spans="1:7" ht="15">
      <c r="A9538" s="28"/>
      <c r="G9538" s="29"/>
    </row>
    <row r="9539" spans="1:7" ht="15">
      <c r="A9539" s="28"/>
      <c r="G9539" s="29"/>
    </row>
    <row r="9540" spans="1:7" ht="15">
      <c r="A9540" s="28"/>
      <c r="G9540" s="29"/>
    </row>
    <row r="9541" spans="1:7" ht="15">
      <c r="A9541" s="28"/>
      <c r="G9541" s="29"/>
    </row>
    <row r="9542" spans="1:7" ht="15">
      <c r="A9542" s="28"/>
      <c r="G9542" s="29"/>
    </row>
    <row r="9543" spans="1:7" ht="15">
      <c r="A9543" s="28"/>
      <c r="G9543" s="29"/>
    </row>
    <row r="9544" spans="1:7" ht="15">
      <c r="A9544" s="28"/>
      <c r="G9544" s="29"/>
    </row>
    <row r="9545" spans="1:7" ht="15">
      <c r="A9545" s="28"/>
      <c r="G9545" s="29"/>
    </row>
    <row r="9546" spans="1:7" ht="15">
      <c r="A9546" s="28"/>
      <c r="G9546" s="29"/>
    </row>
    <row r="9547" spans="1:7" ht="15">
      <c r="A9547" s="28"/>
      <c r="G9547" s="29"/>
    </row>
    <row r="9548" spans="1:7" ht="15">
      <c r="A9548" s="28"/>
      <c r="G9548" s="29"/>
    </row>
    <row r="9549" spans="1:7" ht="15">
      <c r="A9549" s="28"/>
      <c r="G9549" s="29"/>
    </row>
    <row r="9550" spans="1:7" ht="15">
      <c r="A9550" s="28"/>
      <c r="G9550" s="29"/>
    </row>
    <row r="9551" spans="1:7" ht="15">
      <c r="A9551" s="28"/>
      <c r="G9551" s="29"/>
    </row>
    <row r="9552" spans="1:7" ht="15">
      <c r="A9552" s="28"/>
      <c r="G9552" s="29"/>
    </row>
    <row r="9553" spans="1:7" ht="15">
      <c r="A9553" s="28"/>
      <c r="G9553" s="29"/>
    </row>
    <row r="9554" spans="1:7" ht="15">
      <c r="A9554" s="28"/>
      <c r="G9554" s="29"/>
    </row>
    <row r="9555" spans="1:7" ht="15">
      <c r="A9555" s="28"/>
      <c r="G9555" s="29"/>
    </row>
    <row r="9556" spans="1:7" ht="15">
      <c r="A9556" s="28"/>
      <c r="G9556" s="29"/>
    </row>
    <row r="9557" spans="1:7" ht="15">
      <c r="A9557" s="28"/>
      <c r="G9557" s="29"/>
    </row>
    <row r="9558" spans="1:7" ht="15">
      <c r="A9558" s="28"/>
      <c r="G9558" s="29"/>
    </row>
    <row r="9559" spans="1:7" ht="15">
      <c r="A9559" s="28"/>
      <c r="G9559" s="29"/>
    </row>
    <row r="9560" spans="1:7" ht="15">
      <c r="A9560" s="28"/>
      <c r="G9560" s="29"/>
    </row>
    <row r="9561" spans="1:7" ht="15">
      <c r="A9561" s="28"/>
      <c r="G9561" s="29"/>
    </row>
    <row r="9562" spans="1:7" ht="15">
      <c r="A9562" s="28"/>
      <c r="G9562" s="29"/>
    </row>
    <row r="9563" spans="1:7" ht="15">
      <c r="A9563" s="28"/>
      <c r="G9563" s="29"/>
    </row>
    <row r="9564" spans="1:7" ht="15">
      <c r="A9564" s="28"/>
      <c r="G9564" s="29"/>
    </row>
    <row r="9565" spans="1:7" ht="15">
      <c r="A9565" s="28"/>
      <c r="G9565" s="29"/>
    </row>
    <row r="9566" spans="1:7" ht="15">
      <c r="A9566" s="28"/>
      <c r="G9566" s="29"/>
    </row>
    <row r="9567" spans="1:7" ht="15">
      <c r="A9567" s="28"/>
      <c r="G9567" s="29"/>
    </row>
    <row r="9568" spans="1:7" ht="15">
      <c r="A9568" s="28"/>
      <c r="G9568" s="29"/>
    </row>
    <row r="9569" spans="1:7" ht="15">
      <c r="A9569" s="28"/>
      <c r="G9569" s="29"/>
    </row>
    <row r="9570" spans="1:7" ht="15">
      <c r="A9570" s="28"/>
      <c r="G9570" s="29"/>
    </row>
    <row r="9571" spans="1:7" ht="15">
      <c r="A9571" s="28"/>
      <c r="G9571" s="29"/>
    </row>
    <row r="9572" spans="1:7" ht="15">
      <c r="A9572" s="28"/>
      <c r="G9572" s="29"/>
    </row>
    <row r="9573" spans="1:7" ht="15">
      <c r="A9573" s="28"/>
      <c r="G9573" s="29"/>
    </row>
    <row r="9574" spans="1:7" ht="15">
      <c r="A9574" s="28"/>
      <c r="G9574" s="29"/>
    </row>
    <row r="9575" spans="1:7" ht="15">
      <c r="A9575" s="28"/>
      <c r="G9575" s="29"/>
    </row>
    <row r="9576" spans="1:7" ht="15">
      <c r="A9576" s="28"/>
      <c r="G9576" s="29"/>
    </row>
    <row r="9577" spans="1:7" ht="15">
      <c r="A9577" s="28"/>
      <c r="G9577" s="29"/>
    </row>
    <row r="9578" spans="1:7" ht="15">
      <c r="A9578" s="28"/>
      <c r="G9578" s="29"/>
    </row>
    <row r="9579" spans="1:7" ht="15">
      <c r="A9579" s="28"/>
      <c r="G9579" s="29"/>
    </row>
    <row r="9580" spans="1:7" ht="15">
      <c r="A9580" s="28"/>
      <c r="G9580" s="29"/>
    </row>
    <row r="9581" spans="1:7" ht="15">
      <c r="A9581" s="28"/>
      <c r="G9581" s="29"/>
    </row>
    <row r="9582" spans="1:7" ht="15">
      <c r="A9582" s="28"/>
      <c r="G9582" s="29"/>
    </row>
    <row r="9583" spans="1:7" ht="15">
      <c r="A9583" s="28"/>
      <c r="G9583" s="29"/>
    </row>
    <row r="9584" spans="1:7" ht="15">
      <c r="A9584" s="28"/>
      <c r="G9584" s="29"/>
    </row>
    <row r="9585" spans="1:7" ht="15">
      <c r="A9585" s="28"/>
      <c r="G9585" s="29"/>
    </row>
    <row r="9586" spans="1:7" ht="15">
      <c r="A9586" s="28"/>
      <c r="G9586" s="29"/>
    </row>
    <row r="9587" spans="1:7" ht="15">
      <c r="A9587" s="28"/>
      <c r="G9587" s="29"/>
    </row>
    <row r="9588" spans="1:7" ht="15">
      <c r="A9588" s="28"/>
      <c r="G9588" s="29"/>
    </row>
    <row r="9589" spans="1:7" ht="15">
      <c r="A9589" s="28"/>
      <c r="G9589" s="29"/>
    </row>
    <row r="9590" spans="1:7" ht="15">
      <c r="A9590" s="28"/>
      <c r="G9590" s="29"/>
    </row>
    <row r="9591" spans="1:7" ht="15">
      <c r="A9591" s="28"/>
      <c r="G9591" s="29"/>
    </row>
    <row r="9592" spans="1:7" ht="15">
      <c r="A9592" s="28"/>
      <c r="G9592" s="29"/>
    </row>
    <row r="9593" spans="1:7" ht="15">
      <c r="A9593" s="28"/>
      <c r="G9593" s="29"/>
    </row>
    <row r="9594" spans="1:7" ht="15">
      <c r="A9594" s="28"/>
      <c r="G9594" s="29"/>
    </row>
    <row r="9595" spans="1:7" ht="15">
      <c r="A9595" s="28"/>
      <c r="G9595" s="29"/>
    </row>
    <row r="9596" spans="1:7" ht="15">
      <c r="A9596" s="28"/>
      <c r="G9596" s="29"/>
    </row>
    <row r="9597" spans="1:7" ht="15">
      <c r="A9597" s="28"/>
      <c r="G9597" s="29"/>
    </row>
    <row r="9598" spans="1:7" ht="15">
      <c r="A9598" s="28"/>
      <c r="G9598" s="29"/>
    </row>
    <row r="9599" spans="1:7" ht="15">
      <c r="A9599" s="28"/>
      <c r="G9599" s="29"/>
    </row>
    <row r="9600" spans="1:7" ht="15">
      <c r="A9600" s="28"/>
      <c r="G9600" s="29"/>
    </row>
    <row r="9601" spans="1:7" ht="15">
      <c r="A9601" s="28"/>
      <c r="G9601" s="29"/>
    </row>
    <row r="9602" spans="1:7" ht="15">
      <c r="A9602" s="28"/>
      <c r="G9602" s="29"/>
    </row>
    <row r="9603" spans="1:7" ht="15">
      <c r="A9603" s="28"/>
      <c r="G9603" s="29"/>
    </row>
    <row r="9604" spans="1:7" ht="15">
      <c r="A9604" s="28"/>
      <c r="G9604" s="29"/>
    </row>
    <row r="9605" spans="1:7" ht="15">
      <c r="A9605" s="28"/>
      <c r="G9605" s="29"/>
    </row>
    <row r="9606" spans="1:7" ht="15">
      <c r="A9606" s="28"/>
      <c r="G9606" s="29"/>
    </row>
    <row r="9607" spans="1:7" ht="15">
      <c r="A9607" s="28"/>
      <c r="G9607" s="29"/>
    </row>
    <row r="9608" spans="1:7" ht="15">
      <c r="A9608" s="28"/>
      <c r="G9608" s="29"/>
    </row>
    <row r="9609" spans="1:7" ht="15">
      <c r="A9609" s="28"/>
      <c r="G9609" s="29"/>
    </row>
    <row r="9610" spans="1:7" ht="15">
      <c r="A9610" s="28"/>
      <c r="G9610" s="29"/>
    </row>
    <row r="9611" spans="1:7" ht="15">
      <c r="A9611" s="28"/>
      <c r="G9611" s="29"/>
    </row>
    <row r="9612" spans="1:7" ht="15">
      <c r="A9612" s="28"/>
      <c r="G9612" s="29"/>
    </row>
    <row r="9613" spans="1:7" ht="15">
      <c r="A9613" s="28"/>
      <c r="G9613" s="29"/>
    </row>
    <row r="9614" spans="1:7" ht="15">
      <c r="A9614" s="28"/>
      <c r="G9614" s="29"/>
    </row>
    <row r="9615" spans="1:7" ht="15">
      <c r="A9615" s="28"/>
      <c r="G9615" s="29"/>
    </row>
    <row r="9616" spans="1:7" ht="15">
      <c r="A9616" s="28"/>
      <c r="G9616" s="29"/>
    </row>
    <row r="9617" spans="1:7" ht="15">
      <c r="A9617" s="28"/>
      <c r="G9617" s="29"/>
    </row>
    <row r="9618" spans="1:7" ht="15">
      <c r="A9618" s="28"/>
      <c r="G9618" s="29"/>
    </row>
    <row r="9619" spans="1:7" ht="15">
      <c r="A9619" s="28"/>
      <c r="G9619" s="29"/>
    </row>
    <row r="9620" spans="1:7" ht="15">
      <c r="A9620" s="28"/>
      <c r="G9620" s="29"/>
    </row>
    <row r="9621" spans="1:7" ht="15">
      <c r="A9621" s="28"/>
      <c r="G9621" s="29"/>
    </row>
    <row r="9622" spans="1:7" ht="15">
      <c r="A9622" s="28"/>
      <c r="G9622" s="29"/>
    </row>
    <row r="9623" spans="1:7" ht="15">
      <c r="A9623" s="28"/>
      <c r="G9623" s="29"/>
    </row>
    <row r="9624" spans="1:7" ht="15">
      <c r="A9624" s="28"/>
      <c r="G9624" s="29"/>
    </row>
    <row r="9625" spans="1:7" ht="15">
      <c r="A9625" s="28"/>
      <c r="G9625" s="29"/>
    </row>
    <row r="9626" spans="1:7" ht="15">
      <c r="A9626" s="28"/>
      <c r="G9626" s="29"/>
    </row>
    <row r="9627" spans="1:7" ht="15">
      <c r="A9627" s="28"/>
      <c r="G9627" s="29"/>
    </row>
    <row r="9628" spans="1:7" ht="15">
      <c r="A9628" s="28"/>
      <c r="G9628" s="29"/>
    </row>
    <row r="9629" spans="1:7" ht="15">
      <c r="A9629" s="28"/>
      <c r="G9629" s="29"/>
    </row>
    <row r="9630" spans="1:7" ht="15">
      <c r="A9630" s="28"/>
      <c r="G9630" s="29"/>
    </row>
    <row r="9631" spans="1:7" ht="15">
      <c r="A9631" s="28"/>
      <c r="G9631" s="29"/>
    </row>
    <row r="9632" spans="1:7" ht="15">
      <c r="A9632" s="28"/>
      <c r="G9632" s="29"/>
    </row>
    <row r="9633" spans="1:7" ht="15">
      <c r="A9633" s="28"/>
      <c r="G9633" s="29"/>
    </row>
    <row r="9634" spans="1:7" ht="15">
      <c r="A9634" s="28"/>
      <c r="G9634" s="29"/>
    </row>
    <row r="9635" spans="1:7" ht="15">
      <c r="A9635" s="28"/>
      <c r="G9635" s="29"/>
    </row>
    <row r="9636" spans="1:7" ht="15">
      <c r="A9636" s="28"/>
      <c r="G9636" s="29"/>
    </row>
    <row r="9637" spans="1:7" ht="15">
      <c r="A9637" s="28"/>
      <c r="G9637" s="29"/>
    </row>
    <row r="9638" spans="1:7" ht="15">
      <c r="A9638" s="28"/>
      <c r="G9638" s="29"/>
    </row>
    <row r="9639" spans="1:7" ht="15">
      <c r="A9639" s="28"/>
      <c r="G9639" s="29"/>
    </row>
    <row r="9640" spans="1:7" ht="15">
      <c r="A9640" s="28"/>
      <c r="G9640" s="29"/>
    </row>
    <row r="9641" spans="1:7" ht="15">
      <c r="A9641" s="28"/>
      <c r="G9641" s="29"/>
    </row>
    <row r="9642" spans="1:7" ht="15">
      <c r="A9642" s="28"/>
      <c r="G9642" s="29"/>
    </row>
    <row r="9643" spans="1:7" ht="15">
      <c r="A9643" s="28"/>
      <c r="G9643" s="29"/>
    </row>
    <row r="9644" spans="1:7" ht="15">
      <c r="A9644" s="28"/>
      <c r="G9644" s="29"/>
    </row>
    <row r="9645" spans="1:7" ht="15">
      <c r="A9645" s="28"/>
      <c r="G9645" s="29"/>
    </row>
    <row r="9646" spans="1:7" ht="15">
      <c r="A9646" s="28"/>
      <c r="G9646" s="29"/>
    </row>
    <row r="9647" spans="1:7" ht="15">
      <c r="A9647" s="28"/>
      <c r="G9647" s="29"/>
    </row>
    <row r="9648" spans="1:7" ht="15">
      <c r="A9648" s="28"/>
      <c r="G9648" s="29"/>
    </row>
    <row r="9649" spans="1:7" ht="15">
      <c r="A9649" s="28"/>
      <c r="G9649" s="29"/>
    </row>
    <row r="9650" spans="1:7" ht="15">
      <c r="A9650" s="28"/>
      <c r="G9650" s="29"/>
    </row>
    <row r="9651" spans="1:7" ht="15">
      <c r="A9651" s="28"/>
      <c r="G9651" s="29"/>
    </row>
    <row r="9652" spans="1:7" ht="15">
      <c r="A9652" s="28"/>
      <c r="G9652" s="29"/>
    </row>
    <row r="9653" spans="1:7" ht="15">
      <c r="A9653" s="28"/>
      <c r="G9653" s="29"/>
    </row>
    <row r="9654" spans="1:7" ht="15">
      <c r="A9654" s="28"/>
      <c r="G9654" s="29"/>
    </row>
    <row r="9655" spans="1:7" ht="15">
      <c r="A9655" s="28"/>
      <c r="G9655" s="29"/>
    </row>
    <row r="9656" spans="1:7" ht="15">
      <c r="A9656" s="28"/>
      <c r="G9656" s="29"/>
    </row>
    <row r="9657" spans="1:7" ht="15">
      <c r="A9657" s="28"/>
      <c r="G9657" s="29"/>
    </row>
    <row r="9658" spans="1:7" ht="15">
      <c r="A9658" s="28"/>
      <c r="G9658" s="29"/>
    </row>
    <row r="9659" spans="1:7" ht="15">
      <c r="A9659" s="28"/>
      <c r="G9659" s="29"/>
    </row>
    <row r="9660" spans="1:7" ht="15">
      <c r="A9660" s="28"/>
      <c r="G9660" s="29"/>
    </row>
    <row r="9661" spans="1:7" ht="15">
      <c r="A9661" s="28"/>
      <c r="G9661" s="29"/>
    </row>
    <row r="9662" spans="1:7" ht="15">
      <c r="A9662" s="28"/>
      <c r="G9662" s="29"/>
    </row>
    <row r="9663" spans="1:7" ht="15">
      <c r="A9663" s="28"/>
      <c r="G9663" s="29"/>
    </row>
    <row r="9664" spans="1:7" ht="15">
      <c r="A9664" s="28"/>
      <c r="G9664" s="29"/>
    </row>
    <row r="9665" spans="1:7" ht="15">
      <c r="A9665" s="28"/>
      <c r="G9665" s="29"/>
    </row>
    <row r="9666" spans="1:7" ht="15">
      <c r="A9666" s="28"/>
      <c r="G9666" s="29"/>
    </row>
    <row r="9667" spans="1:7" ht="15">
      <c r="A9667" s="28"/>
      <c r="G9667" s="29"/>
    </row>
    <row r="9668" spans="1:7" ht="15">
      <c r="A9668" s="28"/>
      <c r="G9668" s="29"/>
    </row>
    <row r="9669" spans="1:7" ht="15">
      <c r="A9669" s="28"/>
      <c r="G9669" s="29"/>
    </row>
    <row r="9670" spans="1:7" ht="15">
      <c r="A9670" s="28"/>
      <c r="G9670" s="29"/>
    </row>
    <row r="9671" spans="1:7" ht="15">
      <c r="A9671" s="28"/>
      <c r="G9671" s="29"/>
    </row>
    <row r="9672" spans="1:7" ht="15">
      <c r="A9672" s="28"/>
      <c r="G9672" s="29"/>
    </row>
    <row r="9673" spans="1:7" ht="15">
      <c r="A9673" s="28"/>
      <c r="G9673" s="29"/>
    </row>
    <row r="9674" spans="1:7" ht="15">
      <c r="A9674" s="28"/>
      <c r="G9674" s="29"/>
    </row>
    <row r="9675" spans="1:7" ht="15">
      <c r="A9675" s="28"/>
      <c r="G9675" s="29"/>
    </row>
    <row r="9676" spans="1:7" ht="15">
      <c r="A9676" s="28"/>
      <c r="G9676" s="29"/>
    </row>
    <row r="9677" spans="1:7" ht="15">
      <c r="A9677" s="28"/>
      <c r="G9677" s="29"/>
    </row>
    <row r="9678" spans="1:7" ht="15">
      <c r="A9678" s="28"/>
      <c r="G9678" s="29"/>
    </row>
    <row r="9679" spans="1:7" ht="15">
      <c r="A9679" s="28"/>
      <c r="G9679" s="29"/>
    </row>
    <row r="9680" spans="1:7" ht="15">
      <c r="A9680" s="28"/>
      <c r="G9680" s="29"/>
    </row>
    <row r="9681" spans="1:7" ht="15">
      <c r="A9681" s="28"/>
      <c r="G9681" s="29"/>
    </row>
    <row r="9682" spans="1:7" ht="15">
      <c r="A9682" s="28"/>
      <c r="G9682" s="29"/>
    </row>
    <row r="9683" spans="1:7" ht="15">
      <c r="A9683" s="28"/>
      <c r="G9683" s="29"/>
    </row>
    <row r="9684" spans="1:7" ht="15">
      <c r="A9684" s="28"/>
      <c r="G9684" s="29"/>
    </row>
    <row r="9685" spans="1:7" ht="15">
      <c r="A9685" s="28"/>
      <c r="G9685" s="29"/>
    </row>
    <row r="9686" spans="1:7" ht="15">
      <c r="A9686" s="28"/>
      <c r="G9686" s="29"/>
    </row>
    <row r="9687" spans="1:7" ht="15">
      <c r="A9687" s="28"/>
      <c r="G9687" s="29"/>
    </row>
    <row r="9688" spans="1:7" ht="15">
      <c r="A9688" s="28"/>
      <c r="G9688" s="29"/>
    </row>
    <row r="9689" spans="1:7" ht="15">
      <c r="A9689" s="28"/>
      <c r="G9689" s="29"/>
    </row>
    <row r="9690" spans="1:7" ht="15">
      <c r="A9690" s="28"/>
      <c r="G9690" s="29"/>
    </row>
    <row r="9691" spans="1:7" ht="15">
      <c r="A9691" s="28"/>
      <c r="G9691" s="29"/>
    </row>
    <row r="9692" spans="1:7" ht="15">
      <c r="A9692" s="28"/>
      <c r="G9692" s="29"/>
    </row>
    <row r="9693" spans="1:7" ht="15">
      <c r="A9693" s="28"/>
      <c r="G9693" s="29"/>
    </row>
    <row r="9694" spans="1:7" ht="15">
      <c r="A9694" s="28"/>
      <c r="G9694" s="29"/>
    </row>
    <row r="9695" spans="1:7" ht="15">
      <c r="A9695" s="28"/>
      <c r="G9695" s="29"/>
    </row>
    <row r="9696" spans="1:7" ht="15">
      <c r="A9696" s="28"/>
      <c r="G9696" s="29"/>
    </row>
    <row r="9697" spans="1:7" ht="15">
      <c r="A9697" s="28"/>
      <c r="G9697" s="29"/>
    </row>
    <row r="9698" spans="1:7" ht="15">
      <c r="A9698" s="28"/>
      <c r="G9698" s="29"/>
    </row>
    <row r="9699" spans="1:7" ht="15">
      <c r="A9699" s="28"/>
      <c r="G9699" s="29"/>
    </row>
    <row r="9700" spans="1:7" ht="15">
      <c r="A9700" s="28"/>
      <c r="G9700" s="29"/>
    </row>
    <row r="9701" spans="1:7" ht="15">
      <c r="A9701" s="28"/>
      <c r="G9701" s="29"/>
    </row>
    <row r="9702" spans="1:7" ht="15">
      <c r="A9702" s="28"/>
      <c r="G9702" s="29"/>
    </row>
    <row r="9703" spans="1:7" ht="15">
      <c r="A9703" s="28"/>
      <c r="G9703" s="29"/>
    </row>
    <row r="9704" spans="1:7" ht="15">
      <c r="A9704" s="28"/>
      <c r="G9704" s="29"/>
    </row>
    <row r="9705" spans="1:7" ht="15">
      <c r="A9705" s="28"/>
      <c r="G9705" s="29"/>
    </row>
    <row r="9706" spans="1:7" ht="15">
      <c r="A9706" s="28"/>
      <c r="G9706" s="29"/>
    </row>
    <row r="9707" spans="1:7" ht="15">
      <c r="A9707" s="28"/>
      <c r="G9707" s="29"/>
    </row>
    <row r="9708" spans="1:7" ht="15">
      <c r="A9708" s="28"/>
      <c r="G9708" s="29"/>
    </row>
    <row r="9709" spans="1:7" ht="15">
      <c r="A9709" s="28"/>
      <c r="G9709" s="29"/>
    </row>
    <row r="9710" spans="1:7" ht="15">
      <c r="A9710" s="28"/>
      <c r="G9710" s="29"/>
    </row>
    <row r="9711" spans="1:7" ht="15">
      <c r="A9711" s="28"/>
      <c r="G9711" s="29"/>
    </row>
    <row r="9712" spans="1:7" ht="15">
      <c r="A9712" s="28"/>
      <c r="G9712" s="29"/>
    </row>
    <row r="9713" spans="1:7" ht="15">
      <c r="A9713" s="28"/>
      <c r="G9713" s="29"/>
    </row>
    <row r="9714" spans="1:7" ht="15">
      <c r="A9714" s="28"/>
      <c r="G9714" s="29"/>
    </row>
    <row r="9715" spans="1:7" ht="15">
      <c r="A9715" s="28"/>
      <c r="G9715" s="29"/>
    </row>
    <row r="9716" spans="1:7" ht="15">
      <c r="A9716" s="28"/>
      <c r="G9716" s="29"/>
    </row>
    <row r="9717" spans="1:7" ht="15">
      <c r="A9717" s="28"/>
      <c r="G9717" s="29"/>
    </row>
    <row r="9718" spans="1:7" ht="15">
      <c r="A9718" s="28"/>
      <c r="G9718" s="29"/>
    </row>
    <row r="9719" spans="1:7" ht="15">
      <c r="A9719" s="28"/>
      <c r="G9719" s="29"/>
    </row>
    <row r="9720" spans="1:7" ht="15">
      <c r="A9720" s="28"/>
      <c r="G9720" s="29"/>
    </row>
    <row r="9721" spans="1:7" ht="15">
      <c r="A9721" s="28"/>
      <c r="G9721" s="29"/>
    </row>
    <row r="9722" spans="1:7" ht="15">
      <c r="A9722" s="28"/>
      <c r="G9722" s="29"/>
    </row>
    <row r="9723" spans="1:7" ht="15">
      <c r="A9723" s="28"/>
      <c r="G9723" s="29"/>
    </row>
    <row r="9724" spans="1:7" ht="15">
      <c r="A9724" s="28"/>
      <c r="G9724" s="29"/>
    </row>
    <row r="9725" spans="1:7" ht="15">
      <c r="A9725" s="28"/>
      <c r="G9725" s="29"/>
    </row>
    <row r="9726" spans="1:7" ht="15">
      <c r="A9726" s="28"/>
      <c r="G9726" s="29"/>
    </row>
    <row r="9727" spans="1:7" ht="15">
      <c r="A9727" s="28"/>
      <c r="G9727" s="29"/>
    </row>
    <row r="9728" spans="1:7" ht="15">
      <c r="A9728" s="28"/>
      <c r="G9728" s="29"/>
    </row>
    <row r="9729" spans="1:7" ht="15">
      <c r="A9729" s="28"/>
      <c r="G9729" s="29"/>
    </row>
    <row r="9730" spans="1:7" ht="15">
      <c r="A9730" s="28"/>
      <c r="G9730" s="29"/>
    </row>
    <row r="9731" spans="1:7" ht="15">
      <c r="A9731" s="28"/>
      <c r="G9731" s="29"/>
    </row>
    <row r="9732" spans="1:7" ht="15">
      <c r="A9732" s="28"/>
      <c r="G9732" s="29"/>
    </row>
    <row r="9733" spans="1:7" ht="15">
      <c r="A9733" s="28"/>
      <c r="G9733" s="29"/>
    </row>
    <row r="9734" spans="1:7" ht="15">
      <c r="A9734" s="28"/>
      <c r="G9734" s="29"/>
    </row>
    <row r="9735" spans="1:7" ht="15">
      <c r="A9735" s="28"/>
      <c r="G9735" s="29"/>
    </row>
    <row r="9736" spans="1:7" ht="15">
      <c r="A9736" s="28"/>
      <c r="G9736" s="29"/>
    </row>
    <row r="9737" spans="1:7" ht="15">
      <c r="A9737" s="28"/>
      <c r="G9737" s="29"/>
    </row>
    <row r="9738" spans="1:7" ht="15">
      <c r="A9738" s="28"/>
      <c r="G9738" s="29"/>
    </row>
    <row r="9739" spans="1:7" ht="15">
      <c r="A9739" s="28"/>
      <c r="G9739" s="29"/>
    </row>
    <row r="9740" spans="1:7" ht="15">
      <c r="A9740" s="28"/>
      <c r="G9740" s="29"/>
    </row>
    <row r="9741" spans="1:7" ht="15">
      <c r="A9741" s="28"/>
      <c r="G9741" s="29"/>
    </row>
    <row r="9742" spans="1:7" ht="15">
      <c r="A9742" s="28"/>
      <c r="G9742" s="29"/>
    </row>
    <row r="9743" spans="1:7" ht="15">
      <c r="A9743" s="28"/>
      <c r="G9743" s="29"/>
    </row>
    <row r="9744" spans="1:7" ht="15">
      <c r="A9744" s="28"/>
      <c r="G9744" s="29"/>
    </row>
    <row r="9745" spans="1:7" ht="15">
      <c r="A9745" s="28"/>
      <c r="G9745" s="29"/>
    </row>
    <row r="9746" spans="1:7" ht="15">
      <c r="A9746" s="28"/>
      <c r="G9746" s="29"/>
    </row>
    <row r="9747" spans="1:7" ht="15">
      <c r="A9747" s="28"/>
      <c r="G9747" s="29"/>
    </row>
    <row r="9748" spans="1:7" ht="15">
      <c r="A9748" s="28"/>
      <c r="G9748" s="29"/>
    </row>
    <row r="9749" spans="1:7" ht="15">
      <c r="A9749" s="28"/>
      <c r="G9749" s="29"/>
    </row>
    <row r="9750" spans="1:7" ht="15">
      <c r="A9750" s="28"/>
      <c r="G9750" s="29"/>
    </row>
    <row r="9751" spans="1:7" ht="15">
      <c r="A9751" s="28"/>
      <c r="G9751" s="29"/>
    </row>
    <row r="9752" spans="1:7" ht="15">
      <c r="A9752" s="28"/>
      <c r="G9752" s="29"/>
    </row>
    <row r="9753" spans="1:7" ht="15">
      <c r="A9753" s="28"/>
      <c r="G9753" s="29"/>
    </row>
    <row r="9754" spans="1:7" ht="15">
      <c r="A9754" s="28"/>
      <c r="G9754" s="29"/>
    </row>
    <row r="9755" spans="1:7" ht="15">
      <c r="A9755" s="28"/>
      <c r="G9755" s="29"/>
    </row>
    <row r="9756" spans="1:7" ht="15">
      <c r="A9756" s="28"/>
      <c r="G9756" s="29"/>
    </row>
    <row r="9757" spans="1:7" ht="15">
      <c r="A9757" s="28"/>
      <c r="G9757" s="29"/>
    </row>
    <row r="9758" spans="1:7" ht="15">
      <c r="A9758" s="28"/>
      <c r="G9758" s="29"/>
    </row>
    <row r="9759" spans="1:7" ht="15">
      <c r="A9759" s="28"/>
      <c r="G9759" s="29"/>
    </row>
    <row r="9760" spans="1:7" ht="15">
      <c r="A9760" s="28"/>
      <c r="G9760" s="29"/>
    </row>
    <row r="9761" spans="1:7" ht="15">
      <c r="A9761" s="28"/>
      <c r="G9761" s="29"/>
    </row>
    <row r="9762" spans="1:7" ht="15">
      <c r="A9762" s="28"/>
      <c r="G9762" s="29"/>
    </row>
    <row r="9763" spans="1:7" ht="15">
      <c r="A9763" s="28"/>
      <c r="G9763" s="29"/>
    </row>
    <row r="9764" spans="1:7" ht="15">
      <c r="A9764" s="28"/>
      <c r="G9764" s="29"/>
    </row>
    <row r="9765" spans="1:7" ht="15">
      <c r="A9765" s="28"/>
      <c r="G9765" s="29"/>
    </row>
    <row r="9766" spans="1:7" ht="15">
      <c r="A9766" s="28"/>
      <c r="G9766" s="29"/>
    </row>
    <row r="9767" spans="1:7" ht="15">
      <c r="A9767" s="28"/>
      <c r="G9767" s="29"/>
    </row>
    <row r="9768" spans="1:7" ht="15">
      <c r="A9768" s="28"/>
      <c r="G9768" s="29"/>
    </row>
    <row r="9769" spans="1:7" ht="15">
      <c r="A9769" s="28"/>
      <c r="G9769" s="29"/>
    </row>
    <row r="9770" spans="1:7" ht="15">
      <c r="A9770" s="28"/>
      <c r="G9770" s="29"/>
    </row>
    <row r="9771" spans="1:7" ht="15">
      <c r="A9771" s="28"/>
      <c r="G9771" s="29"/>
    </row>
    <row r="9772" spans="1:7" ht="15">
      <c r="A9772" s="28"/>
      <c r="G9772" s="29"/>
    </row>
    <row r="9773" spans="1:7" ht="15">
      <c r="A9773" s="28"/>
      <c r="G9773" s="29"/>
    </row>
    <row r="9774" spans="1:7" ht="15">
      <c r="A9774" s="28"/>
      <c r="G9774" s="29"/>
    </row>
    <row r="9775" spans="1:7" ht="15">
      <c r="A9775" s="28"/>
      <c r="G9775" s="29"/>
    </row>
    <row r="9776" spans="1:7" ht="15">
      <c r="A9776" s="28"/>
      <c r="G9776" s="29"/>
    </row>
    <row r="9777" spans="1:7" ht="15">
      <c r="A9777" s="28"/>
      <c r="G9777" s="29"/>
    </row>
    <row r="9778" spans="1:7" ht="15">
      <c r="A9778" s="28"/>
      <c r="G9778" s="29"/>
    </row>
    <row r="9779" spans="1:7" ht="15">
      <c r="A9779" s="28"/>
      <c r="G9779" s="29"/>
    </row>
    <row r="9780" spans="1:7" ht="15">
      <c r="A9780" s="28"/>
      <c r="G9780" s="29"/>
    </row>
    <row r="9781" spans="1:7" ht="15">
      <c r="A9781" s="28"/>
      <c r="G9781" s="29"/>
    </row>
    <row r="9782" spans="1:7" ht="15">
      <c r="A9782" s="28"/>
      <c r="G9782" s="29"/>
    </row>
    <row r="9783" spans="1:7" ht="15">
      <c r="A9783" s="28"/>
      <c r="G9783" s="29"/>
    </row>
    <row r="9784" spans="1:7" ht="15">
      <c r="A9784" s="28"/>
      <c r="G9784" s="29"/>
    </row>
    <row r="9785" spans="1:7" ht="15">
      <c r="A9785" s="28"/>
      <c r="G9785" s="29"/>
    </row>
    <row r="9786" spans="1:7" ht="15">
      <c r="A9786" s="28"/>
      <c r="G9786" s="29"/>
    </row>
    <row r="9787" spans="1:7" ht="15">
      <c r="A9787" s="28"/>
      <c r="G9787" s="29"/>
    </row>
    <row r="9788" spans="1:7" ht="15">
      <c r="A9788" s="28"/>
      <c r="G9788" s="29"/>
    </row>
    <row r="9789" spans="1:7" ht="15">
      <c r="A9789" s="28"/>
      <c r="G9789" s="29"/>
    </row>
    <row r="9790" spans="1:7" ht="15">
      <c r="A9790" s="28"/>
      <c r="G9790" s="29"/>
    </row>
    <row r="9791" spans="1:7" ht="15">
      <c r="A9791" s="28"/>
      <c r="G9791" s="29"/>
    </row>
    <row r="9792" spans="1:7" ht="15">
      <c r="A9792" s="28"/>
      <c r="G9792" s="29"/>
    </row>
    <row r="9793" spans="1:7" ht="15">
      <c r="A9793" s="28"/>
      <c r="G9793" s="29"/>
    </row>
    <row r="9794" spans="1:7" ht="15">
      <c r="A9794" s="28"/>
      <c r="G9794" s="29"/>
    </row>
    <row r="9795" spans="1:7" ht="15">
      <c r="A9795" s="28"/>
      <c r="G9795" s="29"/>
    </row>
    <row r="9796" spans="1:7" ht="15">
      <c r="A9796" s="28"/>
      <c r="G9796" s="29"/>
    </row>
    <row r="9797" spans="1:7" ht="15">
      <c r="A9797" s="28"/>
      <c r="G9797" s="29"/>
    </row>
    <row r="9798" spans="1:7" ht="15">
      <c r="A9798" s="28"/>
      <c r="G9798" s="29"/>
    </row>
    <row r="9799" spans="1:7" ht="15">
      <c r="A9799" s="28"/>
      <c r="G9799" s="29"/>
    </row>
    <row r="9800" spans="1:7" ht="15">
      <c r="A9800" s="28"/>
      <c r="G9800" s="29"/>
    </row>
    <row r="9801" spans="1:7" ht="15">
      <c r="A9801" s="28"/>
      <c r="G9801" s="29"/>
    </row>
    <row r="9802" spans="1:7" ht="15">
      <c r="A9802" s="28"/>
      <c r="G9802" s="29"/>
    </row>
    <row r="9803" spans="1:7" ht="15">
      <c r="A9803" s="28"/>
      <c r="G9803" s="29"/>
    </row>
    <row r="9804" spans="1:7" ht="15">
      <c r="A9804" s="28"/>
      <c r="G9804" s="29"/>
    </row>
    <row r="9805" spans="1:7" ht="15">
      <c r="A9805" s="28"/>
      <c r="G9805" s="29"/>
    </row>
    <row r="9806" spans="1:7" ht="15">
      <c r="A9806" s="28"/>
      <c r="G9806" s="29"/>
    </row>
    <row r="9807" spans="1:7" ht="15">
      <c r="A9807" s="28"/>
      <c r="G9807" s="29"/>
    </row>
    <row r="9808" spans="1:7" ht="15">
      <c r="A9808" s="28"/>
      <c r="G9808" s="29"/>
    </row>
    <row r="9809" spans="1:7" ht="15">
      <c r="A9809" s="28"/>
      <c r="G9809" s="29"/>
    </row>
    <row r="9810" spans="1:7" ht="15">
      <c r="A9810" s="28"/>
      <c r="G9810" s="29"/>
    </row>
    <row r="9811" spans="1:7" ht="15">
      <c r="A9811" s="28"/>
      <c r="G9811" s="29"/>
    </row>
    <row r="9812" spans="1:7" ht="15">
      <c r="A9812" s="28"/>
      <c r="G9812" s="29"/>
    </row>
    <row r="9813" spans="1:7" ht="15">
      <c r="A9813" s="28"/>
      <c r="G9813" s="29"/>
    </row>
    <row r="9814" spans="1:7" ht="15">
      <c r="A9814" s="28"/>
      <c r="G9814" s="29"/>
    </row>
    <row r="9815" spans="1:7" ht="15">
      <c r="A9815" s="28"/>
      <c r="G9815" s="29"/>
    </row>
    <row r="9816" spans="1:7" ht="15">
      <c r="A9816" s="28"/>
      <c r="G9816" s="29"/>
    </row>
    <row r="9817" spans="1:7" ht="15">
      <c r="A9817" s="28"/>
      <c r="G9817" s="29"/>
    </row>
    <row r="9818" spans="1:7" ht="15">
      <c r="A9818" s="28"/>
      <c r="G9818" s="29"/>
    </row>
    <row r="9819" spans="1:7" ht="15">
      <c r="A9819" s="28"/>
      <c r="G9819" s="29"/>
    </row>
    <row r="9820" spans="1:7" ht="15">
      <c r="A9820" s="28"/>
      <c r="G9820" s="29"/>
    </row>
    <row r="9821" spans="1:7" ht="15">
      <c r="A9821" s="28"/>
      <c r="G9821" s="29"/>
    </row>
    <row r="9822" spans="1:7" ht="15">
      <c r="A9822" s="28"/>
      <c r="G9822" s="29"/>
    </row>
    <row r="9823" spans="1:7" ht="15">
      <c r="A9823" s="28"/>
      <c r="G9823" s="29"/>
    </row>
    <row r="9824" spans="1:7" ht="15">
      <c r="A9824" s="28"/>
      <c r="G9824" s="29"/>
    </row>
    <row r="9825" spans="1:7" ht="15">
      <c r="A9825" s="28"/>
      <c r="G9825" s="29"/>
    </row>
    <row r="9826" spans="1:7" ht="15">
      <c r="A9826" s="28"/>
      <c r="G9826" s="29"/>
    </row>
    <row r="9827" spans="1:7" ht="15">
      <c r="A9827" s="28"/>
      <c r="G9827" s="29"/>
    </row>
    <row r="9828" spans="1:7" ht="15">
      <c r="A9828" s="28"/>
      <c r="G9828" s="29"/>
    </row>
    <row r="9829" spans="1:7" ht="15">
      <c r="A9829" s="28"/>
      <c r="G9829" s="29"/>
    </row>
    <row r="9830" spans="1:7" ht="15">
      <c r="A9830" s="28"/>
      <c r="G9830" s="29"/>
    </row>
    <row r="9831" spans="1:7" ht="15">
      <c r="A9831" s="28"/>
      <c r="G9831" s="29"/>
    </row>
    <row r="9832" spans="1:7" ht="15">
      <c r="A9832" s="28"/>
      <c r="G9832" s="29"/>
    </row>
    <row r="9833" spans="1:7" ht="15">
      <c r="A9833" s="28"/>
      <c r="G9833" s="29"/>
    </row>
    <row r="9834" spans="1:7" ht="15">
      <c r="A9834" s="28"/>
      <c r="G9834" s="29"/>
    </row>
    <row r="9835" spans="1:7" ht="15">
      <c r="A9835" s="28"/>
      <c r="G9835" s="29"/>
    </row>
    <row r="9836" spans="1:7" ht="15">
      <c r="A9836" s="28"/>
      <c r="G9836" s="29"/>
    </row>
    <row r="9837" spans="1:7" ht="15">
      <c r="A9837" s="28"/>
      <c r="G9837" s="29"/>
    </row>
    <row r="9838" spans="1:7" ht="15">
      <c r="A9838" s="28"/>
      <c r="G9838" s="29"/>
    </row>
    <row r="9839" spans="1:7" ht="15">
      <c r="A9839" s="28"/>
      <c r="G9839" s="29"/>
    </row>
    <row r="9840" spans="1:7" ht="15">
      <c r="A9840" s="28"/>
      <c r="G9840" s="29"/>
    </row>
    <row r="9841" spans="1:7" ht="15">
      <c r="A9841" s="28"/>
      <c r="G9841" s="29"/>
    </row>
    <row r="9842" spans="1:7" ht="15">
      <c r="A9842" s="28"/>
      <c r="G9842" s="29"/>
    </row>
    <row r="9843" spans="1:7" ht="15">
      <c r="A9843" s="28"/>
      <c r="G9843" s="29"/>
    </row>
    <row r="9844" spans="1:7" ht="15">
      <c r="A9844" s="28"/>
      <c r="G9844" s="29"/>
    </row>
    <row r="9845" spans="1:7" ht="15">
      <c r="A9845" s="28"/>
      <c r="G9845" s="29"/>
    </row>
    <row r="9846" spans="1:7" ht="15">
      <c r="A9846" s="28"/>
      <c r="G9846" s="29"/>
    </row>
    <row r="9847" spans="1:7" ht="15">
      <c r="A9847" s="28"/>
      <c r="G9847" s="29"/>
    </row>
    <row r="9848" spans="1:7" ht="15">
      <c r="A9848" s="28"/>
      <c r="G9848" s="29"/>
    </row>
    <row r="9849" spans="1:7" ht="15">
      <c r="A9849" s="28"/>
      <c r="G9849" s="29"/>
    </row>
    <row r="9850" spans="1:7" ht="15">
      <c r="A9850" s="28"/>
      <c r="G9850" s="29"/>
    </row>
    <row r="9851" spans="1:7" ht="15">
      <c r="A9851" s="28"/>
      <c r="G9851" s="29"/>
    </row>
    <row r="9852" spans="1:7" ht="15">
      <c r="A9852" s="28"/>
      <c r="G9852" s="29"/>
    </row>
    <row r="9853" spans="1:7" ht="15">
      <c r="A9853" s="28"/>
      <c r="G9853" s="29"/>
    </row>
    <row r="9854" spans="1:7" ht="15">
      <c r="A9854" s="28"/>
      <c r="G9854" s="29"/>
    </row>
    <row r="9855" spans="1:7" ht="15">
      <c r="A9855" s="28"/>
      <c r="G9855" s="29"/>
    </row>
    <row r="9856" spans="1:7" ht="15">
      <c r="A9856" s="28"/>
      <c r="G9856" s="29"/>
    </row>
    <row r="9857" spans="1:7" ht="15">
      <c r="A9857" s="28"/>
      <c r="G9857" s="29"/>
    </row>
    <row r="9858" spans="1:7" ht="15">
      <c r="A9858" s="28"/>
      <c r="G9858" s="29"/>
    </row>
    <row r="9859" spans="1:7" ht="15">
      <c r="A9859" s="28"/>
      <c r="G9859" s="29"/>
    </row>
    <row r="9860" spans="1:7" ht="15">
      <c r="A9860" s="28"/>
      <c r="G9860" s="29"/>
    </row>
    <row r="9861" spans="1:7" ht="15">
      <c r="A9861" s="28"/>
      <c r="G9861" s="29"/>
    </row>
    <row r="9862" spans="1:7" ht="15">
      <c r="A9862" s="28"/>
      <c r="G9862" s="29"/>
    </row>
    <row r="9863" spans="1:7" ht="15">
      <c r="A9863" s="28"/>
      <c r="G9863" s="29"/>
    </row>
    <row r="9864" spans="1:7" ht="15">
      <c r="A9864" s="28"/>
      <c r="G9864" s="29"/>
    </row>
    <row r="9865" spans="1:7" ht="15">
      <c r="A9865" s="28"/>
      <c r="G9865" s="29"/>
    </row>
    <row r="9866" spans="1:7" ht="15">
      <c r="A9866" s="28"/>
      <c r="G9866" s="29"/>
    </row>
    <row r="9867" spans="1:7" ht="15">
      <c r="A9867" s="28"/>
      <c r="G9867" s="29"/>
    </row>
    <row r="9868" spans="1:7" ht="15">
      <c r="A9868" s="28"/>
      <c r="G9868" s="29"/>
    </row>
    <row r="9869" spans="1:7" ht="15">
      <c r="A9869" s="28"/>
      <c r="G9869" s="29"/>
    </row>
    <row r="9870" spans="1:7" ht="15">
      <c r="A9870" s="28"/>
      <c r="G9870" s="29"/>
    </row>
    <row r="9871" spans="1:7" ht="15">
      <c r="A9871" s="28"/>
      <c r="G9871" s="29"/>
    </row>
    <row r="9872" spans="1:7" ht="15">
      <c r="A9872" s="28"/>
      <c r="G9872" s="29"/>
    </row>
    <row r="9873" spans="1:7" ht="15">
      <c r="A9873" s="28"/>
      <c r="G9873" s="29"/>
    </row>
    <row r="9874" spans="1:7" ht="15">
      <c r="A9874" s="28"/>
      <c r="G9874" s="29"/>
    </row>
    <row r="9875" spans="1:7" ht="15">
      <c r="A9875" s="28"/>
      <c r="G9875" s="29"/>
    </row>
    <row r="9876" spans="1:7" ht="15">
      <c r="A9876" s="28"/>
      <c r="G9876" s="29"/>
    </row>
    <row r="9877" spans="1:7" ht="15">
      <c r="A9877" s="28"/>
      <c r="G9877" s="29"/>
    </row>
    <row r="9878" spans="1:7" ht="15">
      <c r="A9878" s="28"/>
      <c r="G9878" s="29"/>
    </row>
    <row r="9879" spans="1:7" ht="15">
      <c r="A9879" s="28"/>
      <c r="G9879" s="29"/>
    </row>
    <row r="9880" spans="1:7" ht="15">
      <c r="A9880" s="28"/>
      <c r="G9880" s="29"/>
    </row>
    <row r="9881" spans="1:7" ht="15">
      <c r="A9881" s="28"/>
      <c r="G9881" s="29"/>
    </row>
    <row r="9882" spans="1:7" ht="15">
      <c r="A9882" s="28"/>
      <c r="G9882" s="29"/>
    </row>
    <row r="9883" spans="1:7" ht="15">
      <c r="A9883" s="28"/>
      <c r="G9883" s="29"/>
    </row>
    <row r="9884" spans="1:7" ht="15">
      <c r="A9884" s="28"/>
      <c r="G9884" s="29"/>
    </row>
    <row r="9885" spans="1:7" ht="15">
      <c r="A9885" s="28"/>
      <c r="G9885" s="29"/>
    </row>
    <row r="9886" spans="1:7" ht="15">
      <c r="A9886" s="28"/>
      <c r="G9886" s="29"/>
    </row>
    <row r="9887" spans="1:7" ht="15">
      <c r="A9887" s="28"/>
      <c r="G9887" s="29"/>
    </row>
    <row r="9888" spans="1:7" ht="15">
      <c r="A9888" s="28"/>
      <c r="G9888" s="29"/>
    </row>
    <row r="9889" spans="1:7" ht="15">
      <c r="A9889" s="28"/>
      <c r="G9889" s="29"/>
    </row>
    <row r="9890" spans="1:7" ht="15">
      <c r="A9890" s="28"/>
      <c r="G9890" s="29"/>
    </row>
    <row r="9891" spans="1:7" ht="15">
      <c r="A9891" s="28"/>
      <c r="G9891" s="29"/>
    </row>
    <row r="9892" spans="1:7" ht="15">
      <c r="A9892" s="28"/>
      <c r="G9892" s="29"/>
    </row>
    <row r="9893" spans="1:7" ht="15">
      <c r="A9893" s="28"/>
      <c r="G9893" s="29"/>
    </row>
    <row r="9894" spans="1:7" ht="15">
      <c r="A9894" s="28"/>
      <c r="G9894" s="29"/>
    </row>
    <row r="9895" spans="1:7" ht="15">
      <c r="A9895" s="28"/>
      <c r="G9895" s="29"/>
    </row>
    <row r="9896" spans="1:7" ht="15">
      <c r="A9896" s="28"/>
      <c r="G9896" s="29"/>
    </row>
    <row r="9897" spans="1:7" ht="15">
      <c r="A9897" s="28"/>
      <c r="G9897" s="29"/>
    </row>
    <row r="9898" spans="1:7" ht="15">
      <c r="A9898" s="28"/>
      <c r="G9898" s="29"/>
    </row>
    <row r="9899" spans="1:7" ht="15">
      <c r="A9899" s="28"/>
      <c r="G9899" s="29"/>
    </row>
    <row r="9900" spans="1:7" ht="15">
      <c r="A9900" s="28"/>
      <c r="G9900" s="29"/>
    </row>
    <row r="9901" spans="1:7" ht="15">
      <c r="A9901" s="28"/>
      <c r="G9901" s="29"/>
    </row>
    <row r="9902" spans="1:7" ht="15">
      <c r="A9902" s="28"/>
      <c r="G9902" s="29"/>
    </row>
    <row r="9903" spans="1:7" ht="15">
      <c r="A9903" s="28"/>
      <c r="G9903" s="29"/>
    </row>
    <row r="9904" spans="1:7" ht="15">
      <c r="A9904" s="28"/>
      <c r="G9904" s="29"/>
    </row>
    <row r="9905" spans="1:7" ht="15">
      <c r="A9905" s="28"/>
      <c r="G9905" s="29"/>
    </row>
    <row r="9906" spans="1:7" ht="15">
      <c r="A9906" s="28"/>
      <c r="G9906" s="29"/>
    </row>
    <row r="9907" spans="1:7" ht="15">
      <c r="A9907" s="28"/>
      <c r="G9907" s="29"/>
    </row>
    <row r="9908" spans="1:7" ht="15">
      <c r="A9908" s="28"/>
      <c r="G9908" s="29"/>
    </row>
    <row r="9909" spans="1:7" ht="15">
      <c r="A9909" s="28"/>
      <c r="G9909" s="29"/>
    </row>
    <row r="9910" spans="1:7" ht="15">
      <c r="A9910" s="28"/>
      <c r="G9910" s="29"/>
    </row>
    <row r="9911" spans="1:7" ht="15">
      <c r="A9911" s="28"/>
      <c r="G9911" s="29"/>
    </row>
    <row r="9912" spans="1:7" ht="15">
      <c r="A9912" s="28"/>
      <c r="G9912" s="29"/>
    </row>
    <row r="9913" spans="1:7" ht="15">
      <c r="A9913" s="28"/>
      <c r="G9913" s="29"/>
    </row>
    <row r="9914" spans="1:7" ht="15">
      <c r="A9914" s="28"/>
      <c r="G9914" s="29"/>
    </row>
    <row r="9915" spans="1:7" ht="15">
      <c r="A9915" s="28"/>
      <c r="G9915" s="29"/>
    </row>
    <row r="9916" spans="1:7" ht="15">
      <c r="A9916" s="28"/>
      <c r="G9916" s="29"/>
    </row>
    <row r="9917" spans="1:7" ht="15">
      <c r="A9917" s="28"/>
      <c r="G9917" s="29"/>
    </row>
    <row r="9918" spans="1:7" ht="15">
      <c r="A9918" s="28"/>
      <c r="G9918" s="29"/>
    </row>
    <row r="9919" spans="1:7" ht="15">
      <c r="A9919" s="28"/>
      <c r="G9919" s="29"/>
    </row>
    <row r="9920" spans="1:7" ht="15">
      <c r="A9920" s="28"/>
      <c r="G9920" s="29"/>
    </row>
    <row r="9921" spans="1:7" ht="15">
      <c r="A9921" s="28"/>
      <c r="G9921" s="29"/>
    </row>
    <row r="9922" spans="1:7" ht="15">
      <c r="A9922" s="28"/>
      <c r="G9922" s="29"/>
    </row>
    <row r="9923" spans="1:7" ht="15">
      <c r="A9923" s="28"/>
      <c r="G9923" s="29"/>
    </row>
    <row r="9924" spans="1:7" ht="15">
      <c r="A9924" s="28"/>
      <c r="G9924" s="29"/>
    </row>
    <row r="9925" spans="1:7" ht="15">
      <c r="A9925" s="28"/>
      <c r="G9925" s="29"/>
    </row>
    <row r="9926" spans="1:7" ht="15">
      <c r="A9926" s="28"/>
      <c r="G9926" s="29"/>
    </row>
    <row r="9927" spans="1:7" ht="15">
      <c r="A9927" s="28"/>
      <c r="G9927" s="29"/>
    </row>
    <row r="9928" spans="1:7" ht="15">
      <c r="A9928" s="28"/>
      <c r="G9928" s="29"/>
    </row>
    <row r="9929" spans="1:7" ht="15">
      <c r="A9929" s="28"/>
      <c r="G9929" s="29"/>
    </row>
    <row r="9930" spans="1:7" ht="15">
      <c r="A9930" s="28"/>
      <c r="G9930" s="29"/>
    </row>
    <row r="9931" spans="1:7" ht="15">
      <c r="A9931" s="28"/>
      <c r="G9931" s="29"/>
    </row>
    <row r="9932" spans="1:7" ht="15">
      <c r="A9932" s="28"/>
      <c r="G9932" s="29"/>
    </row>
    <row r="9933" spans="1:7" ht="15">
      <c r="A9933" s="28"/>
      <c r="G9933" s="29"/>
    </row>
    <row r="9934" spans="1:7" ht="15">
      <c r="A9934" s="28"/>
      <c r="G9934" s="29"/>
    </row>
    <row r="9935" spans="1:7" ht="15">
      <c r="A9935" s="28"/>
      <c r="G9935" s="29"/>
    </row>
    <row r="9936" spans="1:7" ht="15">
      <c r="A9936" s="28"/>
      <c r="G9936" s="29"/>
    </row>
    <row r="9937" spans="1:7" ht="15">
      <c r="A9937" s="28"/>
      <c r="G9937" s="29"/>
    </row>
    <row r="9938" spans="1:7" ht="15">
      <c r="A9938" s="28"/>
      <c r="G9938" s="29"/>
    </row>
    <row r="9939" spans="1:7" ht="15">
      <c r="A9939" s="28"/>
      <c r="G9939" s="29"/>
    </row>
    <row r="9940" spans="1:7" ht="15">
      <c r="A9940" s="28"/>
      <c r="G9940" s="29"/>
    </row>
    <row r="9941" spans="1:7" ht="15">
      <c r="A9941" s="28"/>
      <c r="G9941" s="29"/>
    </row>
    <row r="9942" spans="1:7" ht="15">
      <c r="A9942" s="28"/>
      <c r="G9942" s="29"/>
    </row>
    <row r="9943" spans="1:7" ht="15">
      <c r="A9943" s="28"/>
      <c r="G9943" s="29"/>
    </row>
    <row r="9944" spans="1:7" ht="15">
      <c r="A9944" s="28"/>
      <c r="G9944" s="29"/>
    </row>
    <row r="9945" spans="1:7" ht="15">
      <c r="A9945" s="28"/>
      <c r="G9945" s="29"/>
    </row>
    <row r="9946" spans="1:7" ht="15">
      <c r="A9946" s="28"/>
      <c r="G9946" s="29"/>
    </row>
    <row r="9947" spans="1:7" ht="15">
      <c r="A9947" s="28"/>
      <c r="G9947" s="29"/>
    </row>
    <row r="9948" spans="1:7" ht="15">
      <c r="A9948" s="28"/>
      <c r="G9948" s="29"/>
    </row>
    <row r="9949" spans="1:7" ht="15">
      <c r="A9949" s="28"/>
      <c r="G9949" s="29"/>
    </row>
    <row r="9950" spans="1:7" ht="15">
      <c r="A9950" s="28"/>
      <c r="G9950" s="29"/>
    </row>
    <row r="9951" spans="1:7" ht="15">
      <c r="A9951" s="28"/>
      <c r="G9951" s="29"/>
    </row>
    <row r="9952" spans="1:7" ht="15">
      <c r="A9952" s="28"/>
      <c r="G9952" s="29"/>
    </row>
    <row r="9953" spans="1:7" ht="15">
      <c r="A9953" s="28"/>
      <c r="G9953" s="29"/>
    </row>
    <row r="9954" spans="1:7" ht="15">
      <c r="A9954" s="28"/>
      <c r="G9954" s="29"/>
    </row>
    <row r="9955" spans="1:7" ht="15">
      <c r="A9955" s="28"/>
      <c r="G9955" s="29"/>
    </row>
    <row r="9956" spans="1:7" ht="15">
      <c r="A9956" s="28"/>
      <c r="G9956" s="29"/>
    </row>
    <row r="9957" spans="1:7" ht="15">
      <c r="A9957" s="28"/>
      <c r="G9957" s="29"/>
    </row>
    <row r="9958" spans="1:7" ht="15">
      <c r="A9958" s="28"/>
      <c r="G9958" s="29"/>
    </row>
    <row r="9959" spans="1:7" ht="15">
      <c r="A9959" s="28"/>
      <c r="G9959" s="29"/>
    </row>
    <row r="9960" spans="1:7" ht="15">
      <c r="A9960" s="28"/>
      <c r="G9960" s="29"/>
    </row>
    <row r="9961" spans="1:7" ht="15">
      <c r="A9961" s="28"/>
      <c r="G9961" s="29"/>
    </row>
    <row r="9962" spans="1:7" ht="15">
      <c r="A9962" s="28"/>
      <c r="G9962" s="29"/>
    </row>
    <row r="9963" spans="1:7" ht="15">
      <c r="A9963" s="28"/>
      <c r="G9963" s="29"/>
    </row>
    <row r="9964" spans="1:7" ht="15">
      <c r="A9964" s="28"/>
      <c r="G9964" s="29"/>
    </row>
    <row r="9965" spans="1:7" ht="15">
      <c r="A9965" s="28"/>
      <c r="G9965" s="29"/>
    </row>
    <row r="9966" spans="1:7" ht="15">
      <c r="A9966" s="28"/>
      <c r="G9966" s="29"/>
    </row>
    <row r="9967" spans="1:7" ht="15">
      <c r="A9967" s="28"/>
      <c r="G9967" s="29"/>
    </row>
    <row r="9968" spans="1:7" ht="15">
      <c r="A9968" s="28"/>
      <c r="G9968" s="29"/>
    </row>
    <row r="9969" spans="1:7" ht="15">
      <c r="A9969" s="28"/>
      <c r="G9969" s="29"/>
    </row>
    <row r="9970" spans="1:7" ht="15">
      <c r="A9970" s="28"/>
      <c r="G9970" s="29"/>
    </row>
    <row r="9971" spans="1:7" ht="15">
      <c r="A9971" s="28"/>
      <c r="G9971" s="29"/>
    </row>
    <row r="9972" spans="1:7" ht="15">
      <c r="A9972" s="28"/>
      <c r="G9972" s="29"/>
    </row>
    <row r="9973" spans="1:7" ht="15">
      <c r="A9973" s="28"/>
      <c r="G9973" s="29"/>
    </row>
    <row r="9974" spans="1:7" ht="15">
      <c r="A9974" s="28"/>
      <c r="G9974" s="29"/>
    </row>
    <row r="9975" spans="1:7" ht="15">
      <c r="A9975" s="28"/>
      <c r="G9975" s="29"/>
    </row>
    <row r="9976" spans="1:7" ht="15">
      <c r="A9976" s="28"/>
      <c r="G9976" s="29"/>
    </row>
    <row r="9977" spans="1:7" ht="15">
      <c r="A9977" s="28"/>
      <c r="G9977" s="29"/>
    </row>
    <row r="9978" spans="1:7" ht="15">
      <c r="A9978" s="28"/>
      <c r="G9978" s="29"/>
    </row>
    <row r="9979" spans="1:7" ht="15">
      <c r="A9979" s="28"/>
      <c r="G9979" s="29"/>
    </row>
    <row r="9980" spans="1:7" ht="15">
      <c r="A9980" s="28"/>
      <c r="G9980" s="29"/>
    </row>
    <row r="9981" spans="1:7" ht="15">
      <c r="A9981" s="28"/>
      <c r="G9981" s="29"/>
    </row>
    <row r="9982" spans="1:7" ht="15">
      <c r="A9982" s="28"/>
      <c r="G9982" s="29"/>
    </row>
    <row r="9983" spans="1:7" ht="15">
      <c r="A9983" s="28"/>
      <c r="G9983" s="29"/>
    </row>
    <row r="9984" spans="1:7" ht="15">
      <c r="A9984" s="28"/>
      <c r="G9984" s="29"/>
    </row>
    <row r="9985" spans="1:7" ht="15">
      <c r="A9985" s="28"/>
      <c r="G9985" s="29"/>
    </row>
    <row r="9986" spans="1:7" ht="15">
      <c r="A9986" s="28"/>
      <c r="G9986" s="29"/>
    </row>
    <row r="9987" spans="1:7" ht="15">
      <c r="A9987" s="28"/>
      <c r="G9987" s="29"/>
    </row>
    <row r="9988" spans="1:7" ht="15">
      <c r="A9988" s="28"/>
      <c r="G9988" s="29"/>
    </row>
    <row r="9989" spans="1:7" ht="15">
      <c r="A9989" s="28"/>
      <c r="G9989" s="29"/>
    </row>
    <row r="9990" spans="1:7" ht="15">
      <c r="A9990" s="28"/>
      <c r="G9990" s="29"/>
    </row>
    <row r="9991" spans="1:7" ht="15">
      <c r="A9991" s="28"/>
      <c r="G9991" s="29"/>
    </row>
    <row r="9992" spans="1:7" ht="15">
      <c r="A9992" s="28"/>
      <c r="G9992" s="29"/>
    </row>
    <row r="9993" spans="1:7" ht="15">
      <c r="A9993" s="28"/>
      <c r="G9993" s="29"/>
    </row>
    <row r="9994" spans="1:7" ht="15">
      <c r="A9994" s="28"/>
      <c r="G9994" s="29"/>
    </row>
    <row r="9995" spans="1:7" ht="15">
      <c r="A9995" s="28"/>
      <c r="G9995" s="29"/>
    </row>
    <row r="9996" spans="1:7" ht="15">
      <c r="A9996" s="28"/>
      <c r="G9996" s="29"/>
    </row>
    <row r="9997" spans="1:7" ht="15">
      <c r="A9997" s="28"/>
      <c r="G9997" s="29"/>
    </row>
    <row r="9998" spans="1:7" ht="15">
      <c r="A9998" s="28"/>
      <c r="G9998" s="29"/>
    </row>
    <row r="9999" spans="1:7" ht="15">
      <c r="A9999" s="28"/>
      <c r="G9999" s="29"/>
    </row>
    <row r="10000" spans="1:7" ht="15">
      <c r="A10000" s="28"/>
      <c r="G10000" s="29"/>
    </row>
    <row r="10001" spans="1:7" ht="15">
      <c r="A10001" s="28"/>
      <c r="G10001" s="29"/>
    </row>
    <row r="10002" spans="1:7" ht="15">
      <c r="A10002" s="28"/>
      <c r="G10002" s="29"/>
    </row>
    <row r="10003" spans="1:7" ht="15">
      <c r="A10003" s="28"/>
      <c r="G10003" s="29"/>
    </row>
    <row r="10004" spans="1:7" ht="15">
      <c r="A10004" s="28"/>
      <c r="G10004" s="29"/>
    </row>
    <row r="10005" spans="1:7" ht="15">
      <c r="A10005" s="28"/>
      <c r="G10005" s="29"/>
    </row>
    <row r="10006" spans="1:7" ht="15">
      <c r="A10006" s="28"/>
      <c r="G10006" s="29"/>
    </row>
    <row r="10007" spans="1:7" ht="15">
      <c r="A10007" s="28"/>
      <c r="G10007" s="29"/>
    </row>
    <row r="10008" spans="1:7" ht="15">
      <c r="A10008" s="28"/>
      <c r="G10008" s="29"/>
    </row>
    <row r="10009" spans="1:7" ht="15">
      <c r="A10009" s="28"/>
      <c r="G10009" s="29"/>
    </row>
    <row r="10010" spans="1:7" ht="15">
      <c r="A10010" s="28"/>
      <c r="G10010" s="29"/>
    </row>
    <row r="10011" spans="1:7" ht="15">
      <c r="A10011" s="28"/>
      <c r="G10011" s="29"/>
    </row>
    <row r="10012" spans="1:7" ht="15">
      <c r="A10012" s="28"/>
      <c r="G10012" s="29"/>
    </row>
    <row r="10013" spans="1:7" ht="15">
      <c r="A10013" s="28"/>
      <c r="G10013" s="29"/>
    </row>
    <row r="10014" spans="1:7" ht="15">
      <c r="A10014" s="28"/>
      <c r="G10014" s="29"/>
    </row>
    <row r="10015" spans="1:7" ht="15">
      <c r="A10015" s="28"/>
      <c r="G10015" s="29"/>
    </row>
    <row r="10016" spans="1:7" ht="15">
      <c r="A10016" s="28"/>
      <c r="G10016" s="29"/>
    </row>
    <row r="10017" spans="1:7" ht="15">
      <c r="A10017" s="28"/>
      <c r="G10017" s="29"/>
    </row>
    <row r="10018" spans="1:7" ht="15">
      <c r="A10018" s="28"/>
      <c r="G10018" s="29"/>
    </row>
    <row r="10019" spans="1:7" ht="15">
      <c r="A10019" s="28"/>
      <c r="G10019" s="29"/>
    </row>
    <row r="10020" spans="1:7" ht="15">
      <c r="A10020" s="28"/>
      <c r="G10020" s="29"/>
    </row>
    <row r="10021" spans="1:7" ht="15">
      <c r="A10021" s="28"/>
      <c r="G10021" s="29"/>
    </row>
    <row r="10022" spans="1:7" ht="15">
      <c r="A10022" s="28"/>
      <c r="G10022" s="29"/>
    </row>
    <row r="10023" spans="1:7" ht="15">
      <c r="A10023" s="28"/>
      <c r="G10023" s="29"/>
    </row>
    <row r="10024" spans="1:7" ht="15">
      <c r="A10024" s="28"/>
      <c r="G10024" s="29"/>
    </row>
    <row r="10025" spans="1:7" ht="15">
      <c r="A10025" s="28"/>
      <c r="G10025" s="29"/>
    </row>
    <row r="10026" spans="1:7" ht="15">
      <c r="A10026" s="28"/>
      <c r="G10026" s="29"/>
    </row>
    <row r="10027" spans="1:7" ht="15">
      <c r="A10027" s="28"/>
      <c r="G10027" s="29"/>
    </row>
    <row r="10028" spans="1:7" ht="15">
      <c r="A10028" s="28"/>
      <c r="G10028" s="29"/>
    </row>
    <row r="10029" spans="1:7" ht="15">
      <c r="A10029" s="28"/>
      <c r="G10029" s="29"/>
    </row>
    <row r="10030" spans="1:7" ht="15">
      <c r="A10030" s="28"/>
      <c r="G10030" s="29"/>
    </row>
    <row r="10031" spans="1:7" ht="15">
      <c r="A10031" s="28"/>
      <c r="G10031" s="29"/>
    </row>
    <row r="10032" spans="1:7" ht="15">
      <c r="A10032" s="28"/>
      <c r="G10032" s="29"/>
    </row>
    <row r="10033" spans="1:7" ht="15">
      <c r="A10033" s="28"/>
      <c r="G10033" s="29"/>
    </row>
    <row r="10034" spans="1:7" ht="15">
      <c r="A10034" s="28"/>
      <c r="G10034" s="29"/>
    </row>
    <row r="10035" spans="1:7" ht="15">
      <c r="A10035" s="28"/>
      <c r="G10035" s="29"/>
    </row>
    <row r="10036" spans="1:7" ht="15">
      <c r="A10036" s="28"/>
      <c r="G10036" s="29"/>
    </row>
    <row r="10037" spans="1:7" ht="15">
      <c r="A10037" s="28"/>
      <c r="G10037" s="29"/>
    </row>
    <row r="10038" spans="1:7" ht="15">
      <c r="A10038" s="28"/>
      <c r="G10038" s="29"/>
    </row>
    <row r="10039" spans="1:7" ht="15">
      <c r="A10039" s="28"/>
      <c r="G10039" s="29"/>
    </row>
    <row r="10040" spans="1:7" ht="15">
      <c r="A10040" s="28"/>
      <c r="G10040" s="29"/>
    </row>
    <row r="10041" spans="1:7" ht="15">
      <c r="A10041" s="28"/>
      <c r="G10041" s="29"/>
    </row>
    <row r="10042" spans="1:7" ht="15">
      <c r="A10042" s="28"/>
      <c r="G10042" s="29"/>
    </row>
    <row r="10043" spans="1:7" ht="15">
      <c r="A10043" s="28"/>
      <c r="G10043" s="29"/>
    </row>
    <row r="10044" spans="1:7" ht="15">
      <c r="A10044" s="28"/>
      <c r="G10044" s="29"/>
    </row>
    <row r="10045" spans="1:7" ht="15">
      <c r="A10045" s="28"/>
      <c r="G10045" s="29"/>
    </row>
    <row r="10046" spans="1:7" ht="15">
      <c r="A10046" s="28"/>
      <c r="G10046" s="29"/>
    </row>
    <row r="10047" spans="1:7" ht="15">
      <c r="A10047" s="28"/>
      <c r="G10047" s="29"/>
    </row>
    <row r="10048" spans="1:7" ht="15">
      <c r="A10048" s="28"/>
      <c r="G10048" s="29"/>
    </row>
    <row r="10049" spans="1:7" ht="15">
      <c r="A10049" s="28"/>
      <c r="G10049" s="29"/>
    </row>
    <row r="10050" spans="1:7" ht="15">
      <c r="A10050" s="28"/>
      <c r="G10050" s="29"/>
    </row>
    <row r="10051" spans="1:7" ht="15">
      <c r="A10051" s="28"/>
      <c r="G10051" s="29"/>
    </row>
    <row r="10052" spans="1:7" ht="15">
      <c r="A10052" s="28"/>
      <c r="G10052" s="29"/>
    </row>
    <row r="10053" spans="1:7" ht="15">
      <c r="A10053" s="28"/>
      <c r="G10053" s="29"/>
    </row>
    <row r="10054" spans="1:7" ht="15">
      <c r="A10054" s="28"/>
      <c r="G10054" s="29"/>
    </row>
    <row r="10055" spans="1:7" ht="15">
      <c r="A10055" s="28"/>
      <c r="G10055" s="29"/>
    </row>
    <row r="10056" spans="1:7" ht="15">
      <c r="A10056" s="28"/>
      <c r="G10056" s="29"/>
    </row>
    <row r="10057" spans="1:7" ht="15">
      <c r="A10057" s="28"/>
      <c r="G10057" s="29"/>
    </row>
    <row r="10058" spans="1:7" ht="15">
      <c r="A10058" s="28"/>
      <c r="G10058" s="29"/>
    </row>
    <row r="10059" spans="1:7" ht="15">
      <c r="A10059" s="28"/>
      <c r="G10059" s="29"/>
    </row>
    <row r="10060" spans="1:7" ht="15">
      <c r="A10060" s="28"/>
      <c r="G10060" s="29"/>
    </row>
    <row r="10061" spans="1:7" ht="15">
      <c r="A10061" s="28"/>
      <c r="G10061" s="29"/>
    </row>
    <row r="10062" spans="1:7" ht="15">
      <c r="A10062" s="28"/>
      <c r="G10062" s="29"/>
    </row>
    <row r="10063" spans="1:7" ht="15">
      <c r="A10063" s="28"/>
      <c r="G10063" s="29"/>
    </row>
    <row r="10064" spans="1:7" ht="15">
      <c r="A10064" s="28"/>
      <c r="G10064" s="29"/>
    </row>
    <row r="10065" spans="1:7" ht="15">
      <c r="A10065" s="28"/>
      <c r="G10065" s="29"/>
    </row>
    <row r="10066" spans="1:7" ht="15">
      <c r="A10066" s="28"/>
      <c r="G10066" s="29"/>
    </row>
    <row r="10067" spans="1:7" ht="15">
      <c r="A10067" s="28"/>
      <c r="G10067" s="29"/>
    </row>
    <row r="10068" spans="1:7" ht="15">
      <c r="A10068" s="28"/>
      <c r="G10068" s="29"/>
    </row>
    <row r="10069" spans="1:7" ht="15">
      <c r="A10069" s="28"/>
      <c r="G10069" s="29"/>
    </row>
    <row r="10070" spans="1:7" ht="15">
      <c r="A10070" s="28"/>
      <c r="G10070" s="29"/>
    </row>
    <row r="10071" spans="1:7" ht="15">
      <c r="A10071" s="28"/>
      <c r="G10071" s="29"/>
    </row>
    <row r="10072" spans="1:7" ht="15">
      <c r="A10072" s="28"/>
      <c r="G10072" s="29"/>
    </row>
    <row r="10073" spans="1:7" ht="15">
      <c r="A10073" s="28"/>
      <c r="G10073" s="29"/>
    </row>
    <row r="10074" spans="1:7" ht="15">
      <c r="A10074" s="28"/>
      <c r="G10074" s="29"/>
    </row>
    <row r="10075" spans="1:7" ht="15">
      <c r="A10075" s="28"/>
      <c r="G10075" s="29"/>
    </row>
    <row r="10076" spans="1:7" ht="15">
      <c r="A10076" s="28"/>
      <c r="G10076" s="29"/>
    </row>
    <row r="10077" spans="1:7" ht="15">
      <c r="A10077" s="28"/>
      <c r="G10077" s="29"/>
    </row>
    <row r="10078" spans="1:7" ht="15">
      <c r="A10078" s="28"/>
      <c r="G10078" s="29"/>
    </row>
    <row r="10079" spans="1:7" ht="15">
      <c r="A10079" s="28"/>
      <c r="G10079" s="29"/>
    </row>
    <row r="10080" spans="1:7" ht="15">
      <c r="A10080" s="28"/>
      <c r="G10080" s="29"/>
    </row>
    <row r="10081" spans="1:7" ht="15">
      <c r="A10081" s="28"/>
      <c r="G10081" s="29"/>
    </row>
    <row r="10082" spans="1:7" ht="15">
      <c r="A10082" s="28"/>
      <c r="G10082" s="29"/>
    </row>
    <row r="10083" spans="1:7" ht="15">
      <c r="A10083" s="28"/>
      <c r="G10083" s="29"/>
    </row>
    <row r="10084" spans="1:7" ht="15">
      <c r="A10084" s="28"/>
      <c r="G10084" s="29"/>
    </row>
    <row r="10085" spans="1:7" ht="15">
      <c r="A10085" s="28"/>
      <c r="G10085" s="29"/>
    </row>
    <row r="10086" spans="1:7" ht="15">
      <c r="A10086" s="28"/>
      <c r="G10086" s="29"/>
    </row>
    <row r="10087" spans="1:7" ht="15">
      <c r="A10087" s="28"/>
      <c r="G10087" s="29"/>
    </row>
    <row r="10088" spans="1:7" ht="15">
      <c r="A10088" s="28"/>
      <c r="G10088" s="29"/>
    </row>
    <row r="10089" spans="1:7" ht="15">
      <c r="A10089" s="28"/>
      <c r="G10089" s="29"/>
    </row>
    <row r="10090" spans="1:7" ht="15">
      <c r="A10090" s="28"/>
      <c r="G10090" s="29"/>
    </row>
    <row r="10091" spans="1:7" ht="15">
      <c r="A10091" s="28"/>
      <c r="G10091" s="29"/>
    </row>
    <row r="10092" spans="1:7" ht="15">
      <c r="A10092" s="28"/>
      <c r="G10092" s="29"/>
    </row>
    <row r="10093" spans="1:7" ht="15">
      <c r="A10093" s="28"/>
      <c r="G10093" s="29"/>
    </row>
    <row r="10094" spans="1:7" ht="15">
      <c r="A10094" s="28"/>
      <c r="G10094" s="29"/>
    </row>
    <row r="10095" spans="1:7" ht="15">
      <c r="A10095" s="28"/>
      <c r="G10095" s="29"/>
    </row>
    <row r="10096" spans="1:7" ht="15">
      <c r="A10096" s="28"/>
      <c r="G10096" s="29"/>
    </row>
    <row r="10097" spans="1:7" ht="15">
      <c r="A10097" s="28"/>
      <c r="G10097" s="29"/>
    </row>
    <row r="10098" spans="1:7" ht="15">
      <c r="A10098" s="28"/>
      <c r="G10098" s="29"/>
    </row>
    <row r="10099" spans="1:7" ht="15">
      <c r="A10099" s="28"/>
      <c r="G10099" s="29"/>
    </row>
    <row r="10100" spans="1:7" ht="15">
      <c r="A10100" s="28"/>
      <c r="G10100" s="29"/>
    </row>
    <row r="10101" spans="1:7" ht="15">
      <c r="A10101" s="28"/>
      <c r="G10101" s="29"/>
    </row>
    <row r="10102" spans="1:7" ht="15">
      <c r="A10102" s="28"/>
      <c r="G10102" s="29"/>
    </row>
    <row r="10103" spans="1:7" ht="15">
      <c r="A10103" s="28"/>
      <c r="G10103" s="29"/>
    </row>
    <row r="10104" spans="1:7" ht="15">
      <c r="A10104" s="28"/>
      <c r="G10104" s="29"/>
    </row>
    <row r="10105" spans="1:7" ht="15">
      <c r="A10105" s="28"/>
      <c r="G10105" s="29"/>
    </row>
    <row r="10106" spans="1:7" ht="15">
      <c r="A10106" s="28"/>
      <c r="G10106" s="29"/>
    </row>
    <row r="10107" spans="1:7" ht="15">
      <c r="A10107" s="28"/>
      <c r="G10107" s="29"/>
    </row>
    <row r="10108" spans="1:7" ht="15">
      <c r="A10108" s="28"/>
      <c r="G10108" s="29"/>
    </row>
    <row r="10109" spans="1:7" ht="15">
      <c r="A10109" s="28"/>
      <c r="G10109" s="29"/>
    </row>
    <row r="10110" spans="1:7" ht="15">
      <c r="A10110" s="28"/>
      <c r="G10110" s="29"/>
    </row>
    <row r="10111" spans="1:7" ht="15">
      <c r="A10111" s="28"/>
      <c r="G10111" s="29"/>
    </row>
    <row r="10112" spans="1:7" ht="15">
      <c r="A10112" s="28"/>
      <c r="G10112" s="29"/>
    </row>
    <row r="10113" spans="1:7" ht="15">
      <c r="A10113" s="28"/>
      <c r="G10113" s="29"/>
    </row>
    <row r="10114" spans="1:7" ht="15">
      <c r="A10114" s="28"/>
      <c r="G10114" s="29"/>
    </row>
    <row r="10115" spans="1:7" ht="15">
      <c r="A10115" s="28"/>
      <c r="G10115" s="29"/>
    </row>
    <row r="10116" spans="1:7" ht="15">
      <c r="A10116" s="28"/>
      <c r="G10116" s="29"/>
    </row>
    <row r="10117" spans="1:7" ht="15">
      <c r="A10117" s="28"/>
      <c r="G10117" s="29"/>
    </row>
    <row r="10118" spans="1:7" ht="15">
      <c r="A10118" s="28"/>
      <c r="G10118" s="29"/>
    </row>
    <row r="10119" spans="1:7" ht="15">
      <c r="A10119" s="28"/>
      <c r="G10119" s="29"/>
    </row>
    <row r="10120" spans="1:7" ht="15">
      <c r="A10120" s="28"/>
      <c r="G10120" s="29"/>
    </row>
    <row r="10121" spans="1:7" ht="15">
      <c r="A10121" s="28"/>
      <c r="G10121" s="29"/>
    </row>
    <row r="10122" spans="1:7" ht="15">
      <c r="A10122" s="28"/>
      <c r="G10122" s="29"/>
    </row>
    <row r="10123" spans="1:7" ht="15">
      <c r="A10123" s="28"/>
      <c r="G10123" s="29"/>
    </row>
    <row r="10124" spans="1:7" ht="15">
      <c r="A10124" s="28"/>
      <c r="G10124" s="29"/>
    </row>
    <row r="10125" spans="1:7" ht="15">
      <c r="A10125" s="28"/>
      <c r="G10125" s="29"/>
    </row>
    <row r="10126" spans="1:7" ht="15">
      <c r="A10126" s="28"/>
      <c r="G10126" s="29"/>
    </row>
    <row r="10127" spans="1:7" ht="15">
      <c r="A10127" s="28"/>
      <c r="G10127" s="29"/>
    </row>
    <row r="10128" spans="1:7" ht="15">
      <c r="A10128" s="28"/>
      <c r="G10128" s="29"/>
    </row>
    <row r="10129" spans="1:7" ht="15">
      <c r="A10129" s="28"/>
      <c r="G10129" s="29"/>
    </row>
    <row r="10130" spans="1:7" ht="15">
      <c r="A10130" s="28"/>
      <c r="G10130" s="29"/>
    </row>
    <row r="10131" spans="1:7" ht="15">
      <c r="A10131" s="28"/>
      <c r="G10131" s="29"/>
    </row>
    <row r="10132" spans="1:7" ht="15">
      <c r="A10132" s="28"/>
      <c r="G10132" s="29"/>
    </row>
    <row r="10133" spans="1:7" ht="15">
      <c r="A10133" s="28"/>
      <c r="G10133" s="29"/>
    </row>
    <row r="10134" spans="1:7" ht="15">
      <c r="A10134" s="28"/>
      <c r="G10134" s="29"/>
    </row>
    <row r="10135" spans="1:7" ht="15">
      <c r="A10135" s="28"/>
      <c r="G10135" s="29"/>
    </row>
    <row r="10136" spans="1:7" ht="15">
      <c r="A10136" s="28"/>
      <c r="G10136" s="29"/>
    </row>
    <row r="10137" spans="1:7" ht="15">
      <c r="A10137" s="28"/>
      <c r="G10137" s="29"/>
    </row>
    <row r="10138" spans="1:7" ht="15">
      <c r="A10138" s="28"/>
      <c r="G10138" s="29"/>
    </row>
    <row r="10139" spans="1:7" ht="15">
      <c r="A10139" s="28"/>
      <c r="G10139" s="29"/>
    </row>
    <row r="10140" spans="1:7" ht="15">
      <c r="A10140" s="28"/>
      <c r="G10140" s="29"/>
    </row>
    <row r="10141" spans="1:7" ht="15">
      <c r="A10141" s="28"/>
      <c r="G10141" s="29"/>
    </row>
    <row r="10142" spans="1:7" ht="15">
      <c r="A10142" s="28"/>
      <c r="G10142" s="29"/>
    </row>
    <row r="10143" spans="1:7" ht="15">
      <c r="A10143" s="28"/>
      <c r="G10143" s="29"/>
    </row>
    <row r="10144" spans="1:7" ht="15">
      <c r="A10144" s="28"/>
      <c r="G10144" s="29"/>
    </row>
    <row r="10145" spans="1:7" ht="15">
      <c r="A10145" s="28"/>
      <c r="G10145" s="29"/>
    </row>
    <row r="10146" spans="1:7" ht="15">
      <c r="A10146" s="28"/>
      <c r="G10146" s="29"/>
    </row>
    <row r="10147" spans="1:7" ht="15">
      <c r="A10147" s="28"/>
      <c r="G10147" s="29"/>
    </row>
    <row r="10148" spans="1:7" ht="15">
      <c r="A10148" s="28"/>
      <c r="G10148" s="29"/>
    </row>
    <row r="10149" spans="1:7" ht="15">
      <c r="A10149" s="28"/>
      <c r="G10149" s="29"/>
    </row>
    <row r="10150" spans="1:7" ht="15">
      <c r="A10150" s="28"/>
      <c r="G10150" s="29"/>
    </row>
    <row r="10151" spans="1:7" ht="15">
      <c r="A10151" s="28"/>
      <c r="G10151" s="29"/>
    </row>
    <row r="10152" spans="1:7" ht="15">
      <c r="A10152" s="28"/>
      <c r="G10152" s="29"/>
    </row>
    <row r="10153" spans="1:7" ht="15">
      <c r="A10153" s="28"/>
      <c r="G10153" s="29"/>
    </row>
    <row r="10154" spans="1:7" ht="15">
      <c r="A10154" s="28"/>
      <c r="G10154" s="29"/>
    </row>
    <row r="10155" spans="1:7" ht="15">
      <c r="A10155" s="28"/>
      <c r="G10155" s="29"/>
    </row>
    <row r="10156" spans="1:7" ht="15">
      <c r="A10156" s="28"/>
      <c r="G10156" s="29"/>
    </row>
    <row r="10157" spans="1:7" ht="15">
      <c r="A10157" s="28"/>
      <c r="G10157" s="29"/>
    </row>
    <row r="10158" spans="1:7" ht="15">
      <c r="A10158" s="28"/>
      <c r="G10158" s="29"/>
    </row>
    <row r="10159" spans="1:7" ht="15">
      <c r="A10159" s="28"/>
      <c r="G10159" s="29"/>
    </row>
    <row r="10160" spans="1:7" ht="15">
      <c r="A10160" s="28"/>
      <c r="G10160" s="29"/>
    </row>
    <row r="10161" spans="1:7" ht="15">
      <c r="A10161" s="28"/>
      <c r="G10161" s="29"/>
    </row>
    <row r="10162" spans="1:7" ht="15">
      <c r="A10162" s="28"/>
      <c r="G10162" s="29"/>
    </row>
    <row r="10163" spans="1:7" ht="15">
      <c r="A10163" s="28"/>
      <c r="G10163" s="29"/>
    </row>
    <row r="10164" spans="1:7" ht="15">
      <c r="A10164" s="28"/>
      <c r="G10164" s="29"/>
    </row>
    <row r="10165" spans="1:7" ht="15">
      <c r="A10165" s="28"/>
      <c r="G10165" s="29"/>
    </row>
    <row r="10166" spans="1:7" ht="15">
      <c r="A10166" s="28"/>
      <c r="G10166" s="29"/>
    </row>
    <row r="10167" spans="1:7" ht="15">
      <c r="A10167" s="28"/>
      <c r="G10167" s="29"/>
    </row>
    <row r="10168" spans="1:7" ht="15">
      <c r="A10168" s="28"/>
      <c r="G10168" s="29"/>
    </row>
    <row r="10169" spans="1:7" ht="15">
      <c r="A10169" s="28"/>
      <c r="G10169" s="29"/>
    </row>
    <row r="10170" spans="1:7" ht="15">
      <c r="A10170" s="28"/>
      <c r="G10170" s="29"/>
    </row>
    <row r="10171" spans="1:7" ht="15">
      <c r="A10171" s="28"/>
      <c r="G10171" s="29"/>
    </row>
    <row r="10172" spans="1:7" ht="15">
      <c r="A10172" s="28"/>
      <c r="G10172" s="29"/>
    </row>
    <row r="10173" spans="1:7" ht="15">
      <c r="A10173" s="28"/>
      <c r="G10173" s="29"/>
    </row>
    <row r="10174" spans="1:7" ht="15">
      <c r="A10174" s="28"/>
      <c r="G10174" s="29"/>
    </row>
    <row r="10175" spans="1:7" ht="15">
      <c r="A10175" s="28"/>
      <c r="G10175" s="29"/>
    </row>
    <row r="10176" spans="1:7" ht="15">
      <c r="A10176" s="28"/>
      <c r="G10176" s="29"/>
    </row>
    <row r="10177" spans="1:7" ht="15">
      <c r="A10177" s="28"/>
      <c r="G10177" s="29"/>
    </row>
    <row r="10178" spans="1:7" ht="15">
      <c r="A10178" s="28"/>
      <c r="G10178" s="29"/>
    </row>
    <row r="10179" spans="1:7" ht="15">
      <c r="A10179" s="28"/>
      <c r="G10179" s="29"/>
    </row>
    <row r="10180" spans="1:7" ht="15">
      <c r="A10180" s="28"/>
      <c r="G10180" s="29"/>
    </row>
    <row r="10181" spans="1:7" ht="15">
      <c r="A10181" s="28"/>
      <c r="G10181" s="29"/>
    </row>
    <row r="10182" spans="1:7" ht="15">
      <c r="A10182" s="28"/>
      <c r="G10182" s="29"/>
    </row>
    <row r="10183" spans="1:7" ht="15">
      <c r="A10183" s="28"/>
      <c r="G10183" s="29"/>
    </row>
    <row r="10184" spans="1:7" ht="15">
      <c r="A10184" s="28"/>
      <c r="G10184" s="29"/>
    </row>
    <row r="10185" spans="1:7" ht="15">
      <c r="A10185" s="28"/>
      <c r="G10185" s="29"/>
    </row>
    <row r="10186" spans="1:7" ht="15">
      <c r="A10186" s="28"/>
      <c r="G10186" s="29"/>
    </row>
    <row r="10187" spans="1:7" ht="15">
      <c r="A10187" s="28"/>
      <c r="G10187" s="29"/>
    </row>
    <row r="10188" spans="1:7" ht="15">
      <c r="A10188" s="28"/>
      <c r="G10188" s="29"/>
    </row>
    <row r="10189" spans="1:7" ht="15">
      <c r="A10189" s="28"/>
      <c r="G10189" s="29"/>
    </row>
    <row r="10190" spans="1:7" ht="15">
      <c r="A10190" s="28"/>
      <c r="G10190" s="29"/>
    </row>
    <row r="10191" spans="1:7" ht="15">
      <c r="A10191" s="28"/>
      <c r="G10191" s="29"/>
    </row>
    <row r="10192" spans="1:7" ht="15">
      <c r="A10192" s="28"/>
      <c r="G10192" s="29"/>
    </row>
    <row r="10193" spans="1:7" ht="15">
      <c r="A10193" s="28"/>
      <c r="G10193" s="29"/>
    </row>
    <row r="10194" spans="1:7" ht="15">
      <c r="A10194" s="28"/>
      <c r="G10194" s="29"/>
    </row>
    <row r="10195" spans="1:7" ht="15">
      <c r="A10195" s="28"/>
      <c r="G10195" s="29"/>
    </row>
    <row r="10196" spans="1:7" ht="15">
      <c r="A10196" s="28"/>
      <c r="G10196" s="29"/>
    </row>
    <row r="10197" spans="1:7" ht="15">
      <c r="A10197" s="28"/>
      <c r="G10197" s="29"/>
    </row>
    <row r="10198" spans="1:7" ht="15">
      <c r="A10198" s="28"/>
      <c r="G10198" s="29"/>
    </row>
    <row r="10199" spans="1:7" ht="15">
      <c r="A10199" s="28"/>
      <c r="G10199" s="29"/>
    </row>
    <row r="10200" spans="1:7" ht="15">
      <c r="A10200" s="28"/>
      <c r="G10200" s="29"/>
    </row>
    <row r="10201" spans="1:7" ht="15">
      <c r="A10201" s="28"/>
      <c r="G10201" s="29"/>
    </row>
    <row r="10202" spans="1:7" ht="15">
      <c r="A10202" s="28"/>
      <c r="G10202" s="29"/>
    </row>
    <row r="10203" spans="1:7" ht="15">
      <c r="A10203" s="28"/>
      <c r="G10203" s="29"/>
    </row>
    <row r="10204" spans="1:7" ht="15">
      <c r="A10204" s="28"/>
      <c r="G10204" s="29"/>
    </row>
    <row r="10205" spans="1:7" ht="15">
      <c r="A10205" s="28"/>
      <c r="G10205" s="29"/>
    </row>
    <row r="10206" spans="1:7" ht="15">
      <c r="A10206" s="28"/>
      <c r="G10206" s="29"/>
    </row>
    <row r="10207" spans="1:7" ht="15">
      <c r="A10207" s="28"/>
      <c r="G10207" s="29"/>
    </row>
    <row r="10208" spans="1:7" ht="15">
      <c r="A10208" s="28"/>
      <c r="G10208" s="29"/>
    </row>
    <row r="10209" spans="1:7" ht="15">
      <c r="A10209" s="28"/>
      <c r="G10209" s="29"/>
    </row>
    <row r="10210" spans="1:7" ht="15">
      <c r="A10210" s="28"/>
      <c r="G10210" s="29"/>
    </row>
    <row r="10211" spans="1:7" ht="15">
      <c r="A10211" s="28"/>
      <c r="G10211" s="29"/>
    </row>
    <row r="10212" spans="1:7" ht="15">
      <c r="A10212" s="28"/>
      <c r="G10212" s="29"/>
    </row>
    <row r="10213" spans="1:7" ht="15">
      <c r="A10213" s="28"/>
      <c r="G10213" s="29"/>
    </row>
    <row r="10214" spans="1:7" ht="15">
      <c r="A10214" s="28"/>
      <c r="G10214" s="29"/>
    </row>
    <row r="10215" spans="1:7" ht="15">
      <c r="A10215" s="28"/>
      <c r="G10215" s="29"/>
    </row>
    <row r="10216" spans="1:7" ht="15">
      <c r="A10216" s="28"/>
      <c r="G10216" s="29"/>
    </row>
    <row r="10217" spans="1:7" ht="15">
      <c r="A10217" s="28"/>
      <c r="G10217" s="29"/>
    </row>
    <row r="10218" spans="1:7" ht="15">
      <c r="A10218" s="28"/>
      <c r="G10218" s="29"/>
    </row>
    <row r="10219" spans="1:7" ht="15">
      <c r="A10219" s="28"/>
      <c r="G10219" s="29"/>
    </row>
    <row r="10220" spans="1:7" ht="15">
      <c r="A10220" s="28"/>
      <c r="G10220" s="29"/>
    </row>
    <row r="10221" spans="1:7" ht="15">
      <c r="A10221" s="28"/>
      <c r="G10221" s="29"/>
    </row>
    <row r="10222" spans="1:7" ht="15">
      <c r="A10222" s="28"/>
      <c r="G10222" s="29"/>
    </row>
    <row r="10223" spans="1:7" ht="15">
      <c r="A10223" s="28"/>
      <c r="G10223" s="29"/>
    </row>
    <row r="10224" spans="1:7" ht="15">
      <c r="A10224" s="28"/>
      <c r="G10224" s="29"/>
    </row>
    <row r="10225" spans="1:7" ht="15">
      <c r="A10225" s="28"/>
      <c r="G10225" s="29"/>
    </row>
    <row r="10226" spans="1:7" ht="15">
      <c r="A10226" s="28"/>
      <c r="G10226" s="29"/>
    </row>
    <row r="10227" spans="1:7" ht="15">
      <c r="A10227" s="28"/>
      <c r="G10227" s="29"/>
    </row>
    <row r="10228" spans="1:7" ht="15">
      <c r="A10228" s="28"/>
      <c r="G10228" s="29"/>
    </row>
    <row r="10229" spans="1:7" ht="15">
      <c r="A10229" s="28"/>
      <c r="G10229" s="29"/>
    </row>
    <row r="10230" spans="1:7" ht="15">
      <c r="A10230" s="28"/>
      <c r="G10230" s="29"/>
    </row>
    <row r="10231" spans="1:7" ht="15">
      <c r="A10231" s="28"/>
      <c r="G10231" s="29"/>
    </row>
    <row r="10232" spans="1:7" ht="15">
      <c r="A10232" s="28"/>
      <c r="G10232" s="29"/>
    </row>
    <row r="10233" spans="1:7" ht="15">
      <c r="A10233" s="28"/>
      <c r="G10233" s="29"/>
    </row>
    <row r="10234" spans="1:7" ht="15">
      <c r="A10234" s="28"/>
      <c r="G10234" s="29"/>
    </row>
    <row r="10235" spans="1:7" ht="15">
      <c r="A10235" s="28"/>
      <c r="G10235" s="29"/>
    </row>
    <row r="10236" spans="1:7" ht="15">
      <c r="A10236" s="28"/>
      <c r="G10236" s="29"/>
    </row>
    <row r="10237" spans="1:7" ht="15">
      <c r="A10237" s="28"/>
      <c r="G10237" s="29"/>
    </row>
    <row r="10238" spans="1:7" ht="15">
      <c r="A10238" s="28"/>
      <c r="G10238" s="29"/>
    </row>
    <row r="10239" spans="1:7" ht="15">
      <c r="A10239" s="28"/>
      <c r="G10239" s="29"/>
    </row>
    <row r="10240" spans="1:7" ht="15">
      <c r="A10240" s="28"/>
      <c r="G10240" s="29"/>
    </row>
    <row r="10241" spans="1:7" ht="15">
      <c r="A10241" s="28"/>
      <c r="G10241" s="29"/>
    </row>
    <row r="10242" spans="1:7" ht="15">
      <c r="A10242" s="28"/>
      <c r="G10242" s="29"/>
    </row>
    <row r="10243" spans="1:7" ht="15">
      <c r="A10243" s="28"/>
      <c r="G10243" s="29"/>
    </row>
    <row r="10244" spans="1:7" ht="15">
      <c r="A10244" s="28"/>
      <c r="G10244" s="29"/>
    </row>
    <row r="10245" spans="1:7" ht="15">
      <c r="A10245" s="28"/>
      <c r="G10245" s="29"/>
    </row>
    <row r="10246" spans="1:7" ht="15">
      <c r="A10246" s="28"/>
      <c r="G10246" s="29"/>
    </row>
    <row r="10247" spans="1:7" ht="15">
      <c r="A10247" s="28"/>
      <c r="G10247" s="29"/>
    </row>
    <row r="10248" spans="1:7" ht="15">
      <c r="A10248" s="28"/>
      <c r="G10248" s="29"/>
    </row>
    <row r="10249" spans="1:7" ht="15">
      <c r="A10249" s="28"/>
      <c r="G10249" s="29"/>
    </row>
    <row r="10250" spans="1:7" ht="15">
      <c r="A10250" s="28"/>
      <c r="G10250" s="29"/>
    </row>
    <row r="10251" spans="1:7" ht="15">
      <c r="A10251" s="28"/>
      <c r="G10251" s="29"/>
    </row>
    <row r="10252" spans="1:7" ht="15">
      <c r="A10252" s="28"/>
      <c r="G10252" s="29"/>
    </row>
    <row r="10253" spans="1:7" ht="15">
      <c r="A10253" s="28"/>
      <c r="G10253" s="29"/>
    </row>
    <row r="10254" spans="1:7" ht="15">
      <c r="A10254" s="28"/>
      <c r="G10254" s="29"/>
    </row>
    <row r="10255" spans="1:7" ht="15">
      <c r="A10255" s="28"/>
      <c r="G10255" s="29"/>
    </row>
    <row r="10256" spans="1:7" ht="15">
      <c r="A10256" s="28"/>
      <c r="G10256" s="29"/>
    </row>
    <row r="10257" spans="1:7" ht="15">
      <c r="A10257" s="28"/>
      <c r="G10257" s="29"/>
    </row>
    <row r="10258" spans="1:7" ht="15">
      <c r="A10258" s="28"/>
      <c r="G10258" s="29"/>
    </row>
    <row r="10259" spans="1:7" ht="15">
      <c r="A10259" s="28"/>
      <c r="G10259" s="29"/>
    </row>
    <row r="10260" spans="1:7" ht="15">
      <c r="A10260" s="28"/>
      <c r="G10260" s="29"/>
    </row>
    <row r="10261" spans="1:7" ht="15">
      <c r="A10261" s="28"/>
      <c r="G10261" s="29"/>
    </row>
    <row r="10262" spans="1:7" ht="15">
      <c r="A10262" s="28"/>
      <c r="G10262" s="29"/>
    </row>
    <row r="10263" spans="1:7" ht="15">
      <c r="A10263" s="28"/>
      <c r="G10263" s="29"/>
    </row>
    <row r="10264" spans="1:7" ht="15">
      <c r="A10264" s="28"/>
      <c r="G10264" s="29"/>
    </row>
    <row r="10265" spans="1:7" ht="15">
      <c r="A10265" s="28"/>
      <c r="G10265" s="29"/>
    </row>
    <row r="10266" spans="1:7" ht="15">
      <c r="A10266" s="28"/>
      <c r="G10266" s="29"/>
    </row>
    <row r="10267" spans="1:7" ht="15">
      <c r="A10267" s="28"/>
      <c r="G10267" s="29"/>
    </row>
    <row r="10268" spans="1:7" ht="15">
      <c r="A10268" s="28"/>
      <c r="G10268" s="29"/>
    </row>
    <row r="10269" spans="1:7" ht="15">
      <c r="A10269" s="28"/>
      <c r="G10269" s="29"/>
    </row>
    <row r="10270" spans="1:7" ht="15">
      <c r="A10270" s="28"/>
      <c r="G10270" s="29"/>
    </row>
    <row r="10271" spans="1:7" ht="15">
      <c r="A10271" s="28"/>
      <c r="G10271" s="29"/>
    </row>
    <row r="10272" spans="1:7" ht="15">
      <c r="A10272" s="28"/>
      <c r="G10272" s="29"/>
    </row>
    <row r="10273" spans="1:7" ht="15">
      <c r="A10273" s="28"/>
      <c r="G10273" s="29"/>
    </row>
    <row r="10274" spans="1:7" ht="15">
      <c r="A10274" s="28"/>
      <c r="G10274" s="29"/>
    </row>
    <row r="10275" spans="1:7" ht="15">
      <c r="A10275" s="28"/>
      <c r="G10275" s="29"/>
    </row>
    <row r="10276" spans="1:7" ht="15">
      <c r="A10276" s="28"/>
      <c r="G10276" s="29"/>
    </row>
    <row r="10277" spans="1:7" ht="15">
      <c r="A10277" s="28"/>
      <c r="G10277" s="29"/>
    </row>
    <row r="10278" spans="1:7" ht="15">
      <c r="A10278" s="28"/>
      <c r="G10278" s="29"/>
    </row>
    <row r="10279" spans="1:7" ht="15">
      <c r="A10279" s="28"/>
      <c r="G10279" s="29"/>
    </row>
    <row r="10280" spans="1:7" ht="15">
      <c r="A10280" s="28"/>
      <c r="G10280" s="29"/>
    </row>
    <row r="10281" spans="1:7" ht="15">
      <c r="A10281" s="28"/>
      <c r="G10281" s="29"/>
    </row>
    <row r="10282" spans="1:7" ht="15">
      <c r="A10282" s="28"/>
      <c r="G10282" s="29"/>
    </row>
    <row r="10283" spans="1:7" ht="15">
      <c r="A10283" s="28"/>
      <c r="G10283" s="29"/>
    </row>
    <row r="10284" spans="1:7" ht="15">
      <c r="A10284" s="28"/>
      <c r="G10284" s="29"/>
    </row>
    <row r="10285" spans="1:7" ht="15">
      <c r="A10285" s="28"/>
      <c r="G10285" s="29"/>
    </row>
    <row r="10286" spans="1:7" ht="15">
      <c r="A10286" s="28"/>
      <c r="G10286" s="29"/>
    </row>
    <row r="10287" spans="1:7" ht="15">
      <c r="A10287" s="28"/>
      <c r="G10287" s="29"/>
    </row>
    <row r="10288" spans="1:7" ht="15">
      <c r="A10288" s="28"/>
      <c r="G10288" s="29"/>
    </row>
    <row r="10289" spans="1:7" ht="15">
      <c r="A10289" s="28"/>
      <c r="G10289" s="29"/>
    </row>
    <row r="10290" spans="1:7" ht="15">
      <c r="A10290" s="28"/>
      <c r="G10290" s="29"/>
    </row>
    <row r="10291" spans="1:7" ht="15">
      <c r="A10291" s="28"/>
      <c r="G10291" s="29"/>
    </row>
    <row r="10292" spans="1:7" ht="15">
      <c r="A10292" s="28"/>
      <c r="G10292" s="29"/>
    </row>
    <row r="10293" spans="1:7" ht="15">
      <c r="A10293" s="28"/>
      <c r="G10293" s="29"/>
    </row>
    <row r="10294" spans="1:7" ht="15">
      <c r="A10294" s="28"/>
      <c r="G10294" s="29"/>
    </row>
    <row r="10295" spans="1:7" ht="15">
      <c r="A10295" s="28"/>
      <c r="G10295" s="29"/>
    </row>
    <row r="10296" spans="1:7" ht="15">
      <c r="A10296" s="28"/>
      <c r="G10296" s="29"/>
    </row>
    <row r="10297" spans="1:7" ht="15">
      <c r="A10297" s="28"/>
      <c r="G10297" s="29"/>
    </row>
    <row r="10298" spans="1:7" ht="15">
      <c r="A10298" s="28"/>
      <c r="G10298" s="29"/>
    </row>
    <row r="10299" spans="1:7" ht="15">
      <c r="A10299" s="28"/>
      <c r="G10299" s="29"/>
    </row>
    <row r="10300" spans="1:7" ht="15">
      <c r="A10300" s="28"/>
      <c r="G10300" s="29"/>
    </row>
    <row r="10301" spans="1:7" ht="15">
      <c r="A10301" s="28"/>
      <c r="G10301" s="29"/>
    </row>
    <row r="10302" spans="1:7" ht="15">
      <c r="A10302" s="28"/>
      <c r="G10302" s="29"/>
    </row>
    <row r="10303" spans="1:7" ht="15">
      <c r="A10303" s="28"/>
      <c r="G10303" s="29"/>
    </row>
    <row r="10304" spans="1:7" ht="15">
      <c r="A10304" s="28"/>
      <c r="G10304" s="29"/>
    </row>
    <row r="10305" spans="1:7" ht="15">
      <c r="A10305" s="28"/>
      <c r="G10305" s="29"/>
    </row>
    <row r="10306" spans="1:7" ht="15">
      <c r="A10306" s="28"/>
      <c r="G10306" s="29"/>
    </row>
    <row r="10307" spans="1:7" ht="15">
      <c r="A10307" s="28"/>
      <c r="G10307" s="29"/>
    </row>
    <row r="10308" spans="1:7" ht="15">
      <c r="A10308" s="28"/>
      <c r="G10308" s="29"/>
    </row>
    <row r="10309" spans="1:7" ht="15">
      <c r="A10309" s="28"/>
      <c r="G10309" s="29"/>
    </row>
    <row r="10310" spans="1:7" ht="15">
      <c r="A10310" s="28"/>
      <c r="G10310" s="29"/>
    </row>
    <row r="10311" spans="1:7" ht="15">
      <c r="A10311" s="28"/>
      <c r="G10311" s="29"/>
    </row>
    <row r="10312" spans="1:7" ht="15">
      <c r="A10312" s="28"/>
      <c r="G10312" s="29"/>
    </row>
    <row r="10313" spans="1:7" ht="15">
      <c r="A10313" s="28"/>
      <c r="G10313" s="29"/>
    </row>
    <row r="10314" spans="1:7" ht="15">
      <c r="A10314" s="28"/>
      <c r="G10314" s="29"/>
    </row>
    <row r="10315" spans="1:7" ht="15">
      <c r="A10315" s="28"/>
      <c r="G10315" s="29"/>
    </row>
    <row r="10316" spans="1:7" ht="15">
      <c r="A10316" s="28"/>
      <c r="G10316" s="29"/>
    </row>
    <row r="10317" spans="1:7" ht="15">
      <c r="A10317" s="28"/>
      <c r="G10317" s="29"/>
    </row>
    <row r="10318" spans="1:7" ht="15">
      <c r="A10318" s="28"/>
      <c r="G10318" s="29"/>
    </row>
    <row r="10319" spans="1:7" ht="15">
      <c r="A10319" s="28"/>
      <c r="G10319" s="29"/>
    </row>
    <row r="10320" spans="1:7" ht="15">
      <c r="A10320" s="28"/>
      <c r="G10320" s="29"/>
    </row>
    <row r="10321" spans="1:7" ht="15">
      <c r="A10321" s="28"/>
      <c r="G10321" s="29"/>
    </row>
    <row r="10322" spans="1:7" ht="15">
      <c r="A10322" s="28"/>
      <c r="G10322" s="29"/>
    </row>
    <row r="10323" spans="1:7" ht="15">
      <c r="A10323" s="28"/>
      <c r="G10323" s="29"/>
    </row>
    <row r="10324" spans="1:7" ht="15">
      <c r="A10324" s="28"/>
      <c r="G10324" s="29"/>
    </row>
    <row r="10325" spans="1:7" ht="15">
      <c r="A10325" s="28"/>
      <c r="G10325" s="29"/>
    </row>
    <row r="10326" spans="1:7" ht="15">
      <c r="A10326" s="28"/>
      <c r="G10326" s="29"/>
    </row>
    <row r="10327" spans="1:7" ht="15">
      <c r="A10327" s="28"/>
      <c r="G10327" s="29"/>
    </row>
    <row r="10328" spans="1:7" ht="15">
      <c r="A10328" s="28"/>
      <c r="G10328" s="29"/>
    </row>
    <row r="10329" spans="1:7" ht="15">
      <c r="A10329" s="28"/>
      <c r="G10329" s="29"/>
    </row>
    <row r="10330" spans="1:7" ht="15">
      <c r="A10330" s="28"/>
      <c r="G10330" s="29"/>
    </row>
    <row r="10331" spans="1:7" ht="15">
      <c r="A10331" s="28"/>
      <c r="G10331" s="29"/>
    </row>
    <row r="10332" spans="1:7" ht="15">
      <c r="A10332" s="28"/>
      <c r="G10332" s="29"/>
    </row>
    <row r="10333" spans="1:7" ht="15">
      <c r="A10333" s="28"/>
      <c r="G10333" s="29"/>
    </row>
    <row r="10334" spans="1:7" ht="15">
      <c r="A10334" s="28"/>
      <c r="G10334" s="29"/>
    </row>
    <row r="10335" spans="1:7" ht="15">
      <c r="A10335" s="28"/>
      <c r="G10335" s="29"/>
    </row>
    <row r="10336" spans="1:7" ht="15">
      <c r="A10336" s="28"/>
      <c r="G10336" s="29"/>
    </row>
    <row r="10337" spans="1:7" ht="15">
      <c r="A10337" s="28"/>
      <c r="G10337" s="29"/>
    </row>
    <row r="10338" spans="1:7" ht="15">
      <c r="A10338" s="28"/>
      <c r="G10338" s="29"/>
    </row>
    <row r="10339" spans="1:7" ht="15">
      <c r="A10339" s="28"/>
      <c r="G10339" s="29"/>
    </row>
    <row r="10340" spans="1:7" ht="15">
      <c r="A10340" s="28"/>
      <c r="G10340" s="29"/>
    </row>
    <row r="10341" spans="1:7" ht="15">
      <c r="A10341" s="28"/>
      <c r="G10341" s="29"/>
    </row>
    <row r="10342" spans="1:7" ht="15">
      <c r="A10342" s="28"/>
      <c r="G10342" s="29"/>
    </row>
    <row r="10343" spans="1:7" ht="15">
      <c r="A10343" s="28"/>
      <c r="G10343" s="29"/>
    </row>
    <row r="10344" spans="1:7" ht="15">
      <c r="A10344" s="28"/>
      <c r="G10344" s="29"/>
    </row>
    <row r="10345" spans="1:7" ht="15">
      <c r="A10345" s="28"/>
      <c r="G10345" s="29"/>
    </row>
    <row r="10346" spans="1:7" ht="15">
      <c r="A10346" s="28"/>
      <c r="G10346" s="29"/>
    </row>
    <row r="10347" spans="1:7" ht="15">
      <c r="A10347" s="28"/>
      <c r="G10347" s="29"/>
    </row>
    <row r="10348" spans="1:7" ht="15">
      <c r="A10348" s="28"/>
      <c r="G10348" s="29"/>
    </row>
    <row r="10349" spans="1:7" ht="15">
      <c r="A10349" s="28"/>
      <c r="G10349" s="29"/>
    </row>
    <row r="10350" spans="1:7" ht="15">
      <c r="A10350" s="28"/>
      <c r="G10350" s="29"/>
    </row>
    <row r="10351" spans="1:7" ht="15">
      <c r="A10351" s="28"/>
      <c r="G10351" s="29"/>
    </row>
    <row r="10352" spans="1:7" ht="15">
      <c r="A10352" s="28"/>
      <c r="G10352" s="29"/>
    </row>
    <row r="10353" spans="1:7" ht="15">
      <c r="A10353" s="28"/>
      <c r="G10353" s="29"/>
    </row>
    <row r="10354" spans="1:7" ht="15">
      <c r="A10354" s="28"/>
      <c r="G10354" s="29"/>
    </row>
    <row r="10355" spans="1:7" ht="15">
      <c r="A10355" s="28"/>
      <c r="G10355" s="29"/>
    </row>
    <row r="10356" spans="1:7" ht="15">
      <c r="A10356" s="28"/>
      <c r="G10356" s="29"/>
    </row>
    <row r="10357" spans="1:7" ht="15">
      <c r="A10357" s="28"/>
      <c r="G10357" s="29"/>
    </row>
    <row r="10358" spans="1:7" ht="15">
      <c r="A10358" s="28"/>
      <c r="G10358" s="29"/>
    </row>
    <row r="10359" spans="1:7" ht="15">
      <c r="A10359" s="28"/>
      <c r="G10359" s="29"/>
    </row>
    <row r="10360" spans="1:7" ht="15">
      <c r="A10360" s="28"/>
      <c r="G10360" s="29"/>
    </row>
    <row r="10361" spans="1:7" ht="15">
      <c r="A10361" s="28"/>
      <c r="G10361" s="29"/>
    </row>
    <row r="10362" spans="1:7" ht="15">
      <c r="A10362" s="28"/>
      <c r="G10362" s="29"/>
    </row>
    <row r="10363" spans="1:7" ht="15">
      <c r="A10363" s="28"/>
      <c r="G10363" s="29"/>
    </row>
    <row r="10364" spans="1:7" ht="15">
      <c r="A10364" s="28"/>
      <c r="G10364" s="29"/>
    </row>
    <row r="10365" spans="1:7" ht="15">
      <c r="A10365" s="28"/>
      <c r="G10365" s="29"/>
    </row>
    <row r="10366" spans="1:7" ht="15">
      <c r="A10366" s="28"/>
      <c r="G10366" s="29"/>
    </row>
    <row r="10367" spans="1:7" ht="15">
      <c r="A10367" s="28"/>
      <c r="G10367" s="29"/>
    </row>
    <row r="10368" spans="1:7" ht="15">
      <c r="A10368" s="28"/>
      <c r="G10368" s="29"/>
    </row>
    <row r="10369" spans="1:7" ht="15">
      <c r="A10369" s="28"/>
      <c r="G10369" s="29"/>
    </row>
    <row r="10370" spans="1:7" ht="15">
      <c r="A10370" s="28"/>
      <c r="G10370" s="29"/>
    </row>
    <row r="10371" spans="1:7" ht="15">
      <c r="A10371" s="28"/>
      <c r="G10371" s="29"/>
    </row>
    <row r="10372" spans="1:7" ht="15">
      <c r="A10372" s="28"/>
      <c r="G10372" s="29"/>
    </row>
    <row r="10373" spans="1:7" ht="15">
      <c r="A10373" s="28"/>
      <c r="G10373" s="29"/>
    </row>
    <row r="10374" spans="1:7" ht="15">
      <c r="A10374" s="28"/>
      <c r="G10374" s="29"/>
    </row>
    <row r="10375" spans="1:7" ht="15">
      <c r="A10375" s="28"/>
      <c r="G10375" s="29"/>
    </row>
    <row r="10376" spans="1:7" ht="15">
      <c r="A10376" s="28"/>
      <c r="G10376" s="29"/>
    </row>
    <row r="10377" spans="1:7" ht="15">
      <c r="A10377" s="28"/>
      <c r="G10377" s="29"/>
    </row>
    <row r="10378" spans="1:7" ht="15">
      <c r="A10378" s="28"/>
      <c r="G10378" s="29"/>
    </row>
    <row r="10379" spans="1:7" ht="15">
      <c r="A10379" s="28"/>
      <c r="G10379" s="29"/>
    </row>
    <row r="10380" spans="1:7" ht="15">
      <c r="A10380" s="28"/>
      <c r="G10380" s="29"/>
    </row>
    <row r="10381" spans="1:7" ht="15">
      <c r="A10381" s="28"/>
      <c r="G10381" s="29"/>
    </row>
    <row r="10382" spans="1:7" ht="15">
      <c r="A10382" s="28"/>
      <c r="G10382" s="29"/>
    </row>
    <row r="10383" spans="1:7" ht="15">
      <c r="A10383" s="28"/>
      <c r="G10383" s="29"/>
    </row>
    <row r="10384" spans="1:7" ht="15">
      <c r="A10384" s="28"/>
      <c r="G10384" s="29"/>
    </row>
    <row r="10385" spans="1:7" ht="15">
      <c r="A10385" s="28"/>
      <c r="G10385" s="29"/>
    </row>
    <row r="10386" spans="1:7" ht="15">
      <c r="A10386" s="28"/>
      <c r="G10386" s="29"/>
    </row>
    <row r="10387" spans="1:7" ht="15">
      <c r="A10387" s="28"/>
      <c r="G10387" s="29"/>
    </row>
    <row r="10388" spans="1:7" ht="15">
      <c r="A10388" s="28"/>
      <c r="G10388" s="29"/>
    </row>
    <row r="10389" spans="1:7" ht="15">
      <c r="A10389" s="28"/>
      <c r="G10389" s="29"/>
    </row>
    <row r="10390" spans="1:7" ht="15">
      <c r="A10390" s="28"/>
      <c r="G10390" s="29"/>
    </row>
    <row r="10391" spans="1:7" ht="15">
      <c r="A10391" s="28"/>
      <c r="G10391" s="29"/>
    </row>
    <row r="10392" spans="1:7" ht="15">
      <c r="A10392" s="28"/>
      <c r="G10392" s="29"/>
    </row>
    <row r="10393" spans="1:7" ht="15">
      <c r="A10393" s="28"/>
      <c r="G10393" s="29"/>
    </row>
    <row r="10394" spans="1:7" ht="15">
      <c r="A10394" s="28"/>
      <c r="G10394" s="29"/>
    </row>
    <row r="10395" spans="1:7" ht="15">
      <c r="A10395" s="28"/>
      <c r="G10395" s="29"/>
    </row>
    <row r="10396" spans="1:7" ht="15">
      <c r="A10396" s="28"/>
      <c r="G10396" s="29"/>
    </row>
    <row r="10397" spans="1:7" ht="15">
      <c r="A10397" s="28"/>
      <c r="G10397" s="29"/>
    </row>
    <row r="10398" spans="1:7" ht="15">
      <c r="A10398" s="28"/>
      <c r="G10398" s="29"/>
    </row>
    <row r="10399" spans="1:7" ht="15">
      <c r="A10399" s="28"/>
      <c r="G10399" s="29"/>
    </row>
    <row r="10400" spans="1:7" ht="15">
      <c r="A10400" s="28"/>
      <c r="G10400" s="29"/>
    </row>
    <row r="10401" spans="1:7" ht="15">
      <c r="A10401" s="28"/>
      <c r="G10401" s="29"/>
    </row>
    <row r="10402" spans="1:7" ht="15">
      <c r="A10402" s="28"/>
      <c r="G10402" s="29"/>
    </row>
    <row r="10403" spans="1:7" ht="15">
      <c r="A10403" s="28"/>
      <c r="G10403" s="29"/>
    </row>
    <row r="10404" spans="1:7" ht="15">
      <c r="A10404" s="28"/>
      <c r="G10404" s="29"/>
    </row>
    <row r="10405" spans="1:7" ht="15">
      <c r="A10405" s="28"/>
      <c r="G10405" s="29"/>
    </row>
    <row r="10406" spans="1:7" ht="15">
      <c r="A10406" s="28"/>
      <c r="G10406" s="29"/>
    </row>
    <row r="10407" spans="1:7" ht="15">
      <c r="A10407" s="28"/>
      <c r="G10407" s="29"/>
    </row>
    <row r="10408" spans="1:7" ht="15">
      <c r="A10408" s="28"/>
      <c r="G10408" s="29"/>
    </row>
    <row r="10409" spans="1:7" ht="15">
      <c r="A10409" s="28"/>
      <c r="G10409" s="29"/>
    </row>
    <row r="10410" spans="1:7" ht="15">
      <c r="A10410" s="28"/>
      <c r="G10410" s="29"/>
    </row>
    <row r="10411" spans="1:7" ht="15">
      <c r="A10411" s="28"/>
      <c r="G10411" s="29"/>
    </row>
    <row r="10412" spans="1:7" ht="15">
      <c r="A10412" s="28"/>
      <c r="G10412" s="29"/>
    </row>
    <row r="10413" spans="1:7" ht="15">
      <c r="A10413" s="28"/>
      <c r="G10413" s="29"/>
    </row>
    <row r="10414" spans="1:7" ht="15">
      <c r="A10414" s="28"/>
      <c r="G10414" s="29"/>
    </row>
    <row r="10415" spans="1:7" ht="15">
      <c r="A10415" s="28"/>
      <c r="G10415" s="29"/>
    </row>
    <row r="10416" spans="1:7" ht="15">
      <c r="A10416" s="28"/>
      <c r="G10416" s="29"/>
    </row>
    <row r="10417" spans="1:7" ht="15">
      <c r="A10417" s="28"/>
      <c r="G10417" s="29"/>
    </row>
    <row r="10418" spans="1:7" ht="15">
      <c r="A10418" s="28"/>
      <c r="G10418" s="29"/>
    </row>
    <row r="10419" spans="1:7" ht="15">
      <c r="A10419" s="28"/>
      <c r="G10419" s="29"/>
    </row>
    <row r="10420" spans="1:7" ht="15">
      <c r="A10420" s="28"/>
      <c r="G10420" s="29"/>
    </row>
    <row r="10421" spans="1:7" ht="15">
      <c r="A10421" s="28"/>
      <c r="G10421" s="29"/>
    </row>
    <row r="10422" spans="1:7" ht="15">
      <c r="A10422" s="28"/>
      <c r="G10422" s="29"/>
    </row>
    <row r="10423" spans="1:7" ht="15">
      <c r="A10423" s="28"/>
      <c r="G10423" s="29"/>
    </row>
    <row r="10424" spans="1:7" ht="15">
      <c r="A10424" s="28"/>
      <c r="G10424" s="29"/>
    </row>
    <row r="10425" spans="1:7" ht="15">
      <c r="A10425" s="28"/>
      <c r="G10425" s="29"/>
    </row>
    <row r="10426" spans="1:7" ht="15">
      <c r="A10426" s="28"/>
      <c r="G10426" s="29"/>
    </row>
    <row r="10427" spans="1:7" ht="15">
      <c r="A10427" s="28"/>
      <c r="G10427" s="29"/>
    </row>
    <row r="10428" spans="1:7" ht="15">
      <c r="A10428" s="28"/>
      <c r="G10428" s="29"/>
    </row>
    <row r="10429" spans="1:7" ht="15">
      <c r="A10429" s="28"/>
      <c r="G10429" s="29"/>
    </row>
    <row r="10430" spans="1:7" ht="15">
      <c r="A10430" s="28"/>
      <c r="G10430" s="29"/>
    </row>
    <row r="10431" spans="1:7" ht="15">
      <c r="A10431" s="28"/>
      <c r="G10431" s="29"/>
    </row>
    <row r="10432" spans="1:7" ht="15">
      <c r="A10432" s="28"/>
      <c r="G10432" s="29"/>
    </row>
    <row r="10433" spans="1:7" ht="15">
      <c r="A10433" s="28"/>
      <c r="G10433" s="29"/>
    </row>
    <row r="10434" spans="1:7" ht="15">
      <c r="A10434" s="28"/>
      <c r="G10434" s="29"/>
    </row>
    <row r="10435" spans="1:7" ht="15">
      <c r="A10435" s="28"/>
      <c r="G10435" s="29"/>
    </row>
    <row r="10436" spans="1:7" ht="15">
      <c r="A10436" s="28"/>
      <c r="G10436" s="29"/>
    </row>
    <row r="10437" spans="1:7" ht="15">
      <c r="A10437" s="28"/>
      <c r="G10437" s="29"/>
    </row>
    <row r="10438" spans="1:7" ht="15">
      <c r="A10438" s="28"/>
      <c r="G10438" s="29"/>
    </row>
    <row r="10439" spans="1:7" ht="15">
      <c r="A10439" s="28"/>
      <c r="G10439" s="29"/>
    </row>
    <row r="10440" spans="1:7" ht="15">
      <c r="A10440" s="28"/>
      <c r="G10440" s="29"/>
    </row>
    <row r="10441" spans="1:7" ht="15">
      <c r="A10441" s="28"/>
      <c r="G10441" s="29"/>
    </row>
    <row r="10442" spans="1:7" ht="15">
      <c r="A10442" s="28"/>
      <c r="G10442" s="29"/>
    </row>
    <row r="10443" spans="1:7" ht="15">
      <c r="A10443" s="28"/>
      <c r="G10443" s="29"/>
    </row>
    <row r="10444" spans="1:7" ht="15">
      <c r="A10444" s="28"/>
      <c r="G10444" s="29"/>
    </row>
    <row r="10445" spans="1:7" ht="15">
      <c r="A10445" s="28"/>
      <c r="G10445" s="29"/>
    </row>
    <row r="10446" spans="1:7" ht="15">
      <c r="A10446" s="28"/>
      <c r="G10446" s="29"/>
    </row>
    <row r="10447" spans="1:7" ht="15">
      <c r="A10447" s="28"/>
      <c r="G10447" s="29"/>
    </row>
    <row r="10448" spans="1:7" ht="15">
      <c r="A10448" s="28"/>
      <c r="G10448" s="29"/>
    </row>
    <row r="10449" spans="1:7" ht="15">
      <c r="A10449" s="28"/>
      <c r="G10449" s="29"/>
    </row>
    <row r="10450" spans="1:7" ht="15">
      <c r="A10450" s="28"/>
      <c r="G10450" s="29"/>
    </row>
    <row r="10451" spans="1:7" ht="15">
      <c r="A10451" s="28"/>
      <c r="G10451" s="29"/>
    </row>
    <row r="10452" spans="1:7" ht="15">
      <c r="A10452" s="28"/>
      <c r="G10452" s="29"/>
    </row>
    <row r="10453" spans="1:7" ht="15">
      <c r="A10453" s="28"/>
      <c r="G10453" s="29"/>
    </row>
    <row r="10454" spans="1:7" ht="15">
      <c r="A10454" s="28"/>
      <c r="G10454" s="29"/>
    </row>
    <row r="10455" spans="1:7" ht="15">
      <c r="A10455" s="28"/>
      <c r="G10455" s="29"/>
    </row>
    <row r="10456" spans="1:7" ht="15">
      <c r="A10456" s="28"/>
      <c r="G10456" s="29"/>
    </row>
    <row r="10457" spans="1:7" ht="15">
      <c r="A10457" s="28"/>
      <c r="G10457" s="29"/>
    </row>
    <row r="10458" spans="1:7" ht="15">
      <c r="A10458" s="28"/>
      <c r="G10458" s="29"/>
    </row>
    <row r="10459" spans="1:7" ht="15">
      <c r="A10459" s="28"/>
      <c r="G10459" s="29"/>
    </row>
    <row r="10460" spans="1:7" ht="15">
      <c r="A10460" s="28"/>
      <c r="G10460" s="29"/>
    </row>
    <row r="10461" spans="1:7" ht="15">
      <c r="A10461" s="28"/>
      <c r="G10461" s="29"/>
    </row>
    <row r="10462" spans="1:7" ht="15">
      <c r="A10462" s="28"/>
      <c r="G10462" s="29"/>
    </row>
    <row r="10463" spans="1:7" ht="15">
      <c r="A10463" s="28"/>
      <c r="G10463" s="29"/>
    </row>
    <row r="10464" spans="1:7" ht="15">
      <c r="A10464" s="28"/>
      <c r="G10464" s="29"/>
    </row>
    <row r="10465" spans="1:7" ht="15">
      <c r="A10465" s="28"/>
      <c r="G10465" s="29"/>
    </row>
    <row r="10466" spans="1:7" ht="15">
      <c r="A10466" s="28"/>
      <c r="G10466" s="29"/>
    </row>
    <row r="10467" spans="1:7" ht="15">
      <c r="A10467" s="28"/>
      <c r="G10467" s="29"/>
    </row>
    <row r="10468" spans="1:7" ht="15">
      <c r="A10468" s="28"/>
      <c r="G10468" s="29"/>
    </row>
    <row r="10469" spans="1:7" ht="15">
      <c r="A10469" s="28"/>
      <c r="G10469" s="29"/>
    </row>
    <row r="10470" spans="1:7" ht="15">
      <c r="A10470" s="28"/>
      <c r="G10470" s="29"/>
    </row>
    <row r="10471" spans="1:7" ht="15">
      <c r="A10471" s="28"/>
      <c r="G10471" s="29"/>
    </row>
    <row r="10472" spans="1:7" ht="15">
      <c r="A10472" s="28"/>
      <c r="G10472" s="29"/>
    </row>
    <row r="10473" spans="1:7" ht="15">
      <c r="A10473" s="28"/>
      <c r="G10473" s="29"/>
    </row>
    <row r="10474" spans="1:7" ht="15">
      <c r="A10474" s="28"/>
      <c r="G10474" s="29"/>
    </row>
    <row r="10475" spans="1:7" ht="15">
      <c r="A10475" s="28"/>
      <c r="G10475" s="29"/>
    </row>
    <row r="10476" spans="1:7" ht="15">
      <c r="A10476" s="28"/>
      <c r="G10476" s="29"/>
    </row>
    <row r="10477" spans="1:7" ht="15">
      <c r="A10477" s="28"/>
      <c r="G10477" s="29"/>
    </row>
    <row r="10478" spans="1:7" ht="15">
      <c r="A10478" s="28"/>
      <c r="G10478" s="29"/>
    </row>
    <row r="10479" spans="1:7" ht="15">
      <c r="A10479" s="28"/>
      <c r="G10479" s="29"/>
    </row>
    <row r="10480" spans="1:7" ht="15">
      <c r="A10480" s="28"/>
      <c r="G10480" s="29"/>
    </row>
    <row r="10481" spans="1:7" ht="15">
      <c r="A10481" s="28"/>
      <c r="G10481" s="29"/>
    </row>
    <row r="10482" spans="1:7" ht="15">
      <c r="A10482" s="28"/>
      <c r="G10482" s="29"/>
    </row>
    <row r="10483" spans="1:7" ht="15">
      <c r="A10483" s="28"/>
      <c r="G10483" s="29"/>
    </row>
    <row r="10484" spans="1:7" ht="15">
      <c r="A10484" s="28"/>
      <c r="G10484" s="29"/>
    </row>
    <row r="10485" spans="1:7" ht="15">
      <c r="A10485" s="28"/>
      <c r="G10485" s="29"/>
    </row>
    <row r="10486" spans="1:7" ht="15">
      <c r="A10486" s="28"/>
      <c r="G10486" s="29"/>
    </row>
    <row r="10487" spans="1:7" ht="15">
      <c r="A10487" s="28"/>
      <c r="G10487" s="29"/>
    </row>
    <row r="10488" spans="1:7" ht="15">
      <c r="A10488" s="28"/>
      <c r="G10488" s="29"/>
    </row>
    <row r="10489" spans="1:7" ht="15">
      <c r="A10489" s="28"/>
      <c r="G10489" s="29"/>
    </row>
    <row r="10490" spans="1:7" ht="15">
      <c r="A10490" s="28"/>
      <c r="G10490" s="29"/>
    </row>
    <row r="10491" spans="1:7" ht="15">
      <c r="A10491" s="28"/>
      <c r="G10491" s="29"/>
    </row>
    <row r="10492" spans="1:7" ht="15">
      <c r="A10492" s="28"/>
      <c r="G10492" s="29"/>
    </row>
    <row r="10493" spans="1:7" ht="15">
      <c r="A10493" s="28"/>
      <c r="G10493" s="29"/>
    </row>
    <row r="10494" spans="1:7" ht="15">
      <c r="A10494" s="28"/>
      <c r="G10494" s="29"/>
    </row>
    <row r="10495" spans="1:7" ht="15">
      <c r="A10495" s="28"/>
      <c r="G10495" s="29"/>
    </row>
    <row r="10496" spans="1:7" ht="15">
      <c r="A10496" s="28"/>
      <c r="G10496" s="29"/>
    </row>
    <row r="10497" spans="1:7" ht="15">
      <c r="A10497" s="28"/>
      <c r="G10497" s="29"/>
    </row>
    <row r="10498" spans="1:7" ht="15">
      <c r="A10498" s="28"/>
      <c r="G10498" s="29"/>
    </row>
    <row r="10499" spans="1:7" ht="15">
      <c r="A10499" s="28"/>
      <c r="G10499" s="29"/>
    </row>
    <row r="10500" spans="1:7" ht="15">
      <c r="A10500" s="28"/>
      <c r="G10500" s="29"/>
    </row>
    <row r="10501" spans="1:7" ht="15">
      <c r="A10501" s="28"/>
      <c r="G10501" s="29"/>
    </row>
    <row r="10502" spans="1:7" ht="15">
      <c r="A10502" s="28"/>
      <c r="G10502" s="29"/>
    </row>
    <row r="10503" spans="1:7" ht="15">
      <c r="A10503" s="28"/>
      <c r="G10503" s="29"/>
    </row>
    <row r="10504" spans="1:7" ht="15">
      <c r="A10504" s="28"/>
      <c r="G10504" s="29"/>
    </row>
    <row r="10505" spans="1:7" ht="15">
      <c r="A10505" s="28"/>
      <c r="G10505" s="29"/>
    </row>
    <row r="10506" spans="1:7" ht="15">
      <c r="A10506" s="28"/>
      <c r="G10506" s="29"/>
    </row>
    <row r="10507" spans="1:7" ht="15">
      <c r="A10507" s="28"/>
      <c r="G10507" s="29"/>
    </row>
    <row r="10508" spans="1:7" ht="15">
      <c r="A10508" s="28"/>
      <c r="G10508" s="29"/>
    </row>
    <row r="10509" spans="1:7" ht="15">
      <c r="A10509" s="28"/>
      <c r="G10509" s="29"/>
    </row>
    <row r="10510" spans="1:7" ht="15">
      <c r="A10510" s="28"/>
      <c r="G10510" s="29"/>
    </row>
    <row r="10511" spans="1:7" ht="15">
      <c r="A10511" s="28"/>
      <c r="G10511" s="29"/>
    </row>
    <row r="10512" spans="1:7" ht="15">
      <c r="A10512" s="28"/>
      <c r="G10512" s="29"/>
    </row>
    <row r="10513" spans="1:7" ht="15">
      <c r="A10513" s="28"/>
      <c r="G10513" s="29"/>
    </row>
    <row r="10514" spans="1:7" ht="15">
      <c r="A10514" s="28"/>
      <c r="G10514" s="29"/>
    </row>
    <row r="10515" spans="1:7" ht="15">
      <c r="A10515" s="28"/>
      <c r="G10515" s="29"/>
    </row>
    <row r="10516" spans="1:7" ht="15">
      <c r="A10516" s="28"/>
      <c r="G10516" s="29"/>
    </row>
    <row r="10517" spans="1:7" ht="15">
      <c r="A10517" s="28"/>
      <c r="G10517" s="29"/>
    </row>
    <row r="10518" spans="1:7" ht="15">
      <c r="A10518" s="28"/>
      <c r="G10518" s="29"/>
    </row>
    <row r="10519" spans="1:7" ht="15">
      <c r="A10519" s="28"/>
      <c r="G10519" s="29"/>
    </row>
    <row r="10520" spans="1:7" ht="15">
      <c r="A10520" s="28"/>
      <c r="G10520" s="29"/>
    </row>
    <row r="10521" spans="1:7" ht="15">
      <c r="A10521" s="28"/>
      <c r="G10521" s="29"/>
    </row>
    <row r="10522" spans="1:7" ht="15">
      <c r="A10522" s="28"/>
      <c r="G10522" s="29"/>
    </row>
    <row r="10523" spans="1:7" ht="15">
      <c r="A10523" s="28"/>
      <c r="G10523" s="29"/>
    </row>
    <row r="10524" spans="1:7" ht="15">
      <c r="A10524" s="28"/>
      <c r="G10524" s="29"/>
    </row>
    <row r="10525" spans="1:7" ht="15">
      <c r="A10525" s="28"/>
      <c r="G10525" s="29"/>
    </row>
    <row r="10526" spans="1:7" ht="15">
      <c r="A10526" s="28"/>
      <c r="G10526" s="29"/>
    </row>
    <row r="10527" spans="1:7" ht="15">
      <c r="A10527" s="28"/>
      <c r="G10527" s="29"/>
    </row>
    <row r="10528" spans="1:7" ht="15">
      <c r="A10528" s="28"/>
      <c r="G10528" s="29"/>
    </row>
    <row r="10529" spans="1:7" ht="15">
      <c r="A10529" s="28"/>
      <c r="G10529" s="29"/>
    </row>
    <row r="10530" spans="1:7" ht="15">
      <c r="A10530" s="28"/>
      <c r="G10530" s="29"/>
    </row>
    <row r="10531" spans="1:7" ht="15">
      <c r="A10531" s="28"/>
      <c r="G10531" s="29"/>
    </row>
    <row r="10532" spans="1:7" ht="15">
      <c r="A10532" s="28"/>
      <c r="G10532" s="29"/>
    </row>
    <row r="10533" spans="1:7" ht="15">
      <c r="A10533" s="28"/>
      <c r="G10533" s="29"/>
    </row>
    <row r="10534" spans="1:7" ht="15">
      <c r="A10534" s="28"/>
      <c r="G10534" s="29"/>
    </row>
    <row r="10535" spans="1:7" ht="15">
      <c r="A10535" s="28"/>
      <c r="G10535" s="29"/>
    </row>
    <row r="10536" spans="1:7" ht="15">
      <c r="A10536" s="28"/>
      <c r="G10536" s="29"/>
    </row>
    <row r="10537" spans="1:7" ht="15">
      <c r="A10537" s="28"/>
      <c r="G10537" s="29"/>
    </row>
    <row r="10538" spans="1:7" ht="15">
      <c r="A10538" s="28"/>
      <c r="G10538" s="29"/>
    </row>
    <row r="10539" spans="1:7" ht="15">
      <c r="A10539" s="28"/>
      <c r="G10539" s="29"/>
    </row>
    <row r="10540" spans="1:7" ht="15">
      <c r="A10540" s="28"/>
      <c r="G10540" s="29"/>
    </row>
    <row r="10541" spans="1:7" ht="15">
      <c r="A10541" s="28"/>
      <c r="G10541" s="29"/>
    </row>
    <row r="10542" spans="1:7" ht="15">
      <c r="A10542" s="28"/>
      <c r="G10542" s="29"/>
    </row>
    <row r="10543" spans="1:7" ht="15">
      <c r="A10543" s="28"/>
      <c r="G10543" s="29"/>
    </row>
    <row r="10544" spans="1:7" ht="15">
      <c r="A10544" s="28"/>
      <c r="G10544" s="29"/>
    </row>
    <row r="10545" spans="1:7" ht="15">
      <c r="A10545" s="28"/>
      <c r="G10545" s="29"/>
    </row>
    <row r="10546" spans="1:7" ht="15">
      <c r="A10546" s="28"/>
      <c r="G10546" s="29"/>
    </row>
    <row r="10547" spans="1:7" ht="15">
      <c r="A10547" s="28"/>
      <c r="G10547" s="29"/>
    </row>
    <row r="10548" spans="1:7" ht="15">
      <c r="A10548" s="28"/>
      <c r="G10548" s="29"/>
    </row>
    <row r="10549" spans="1:7" ht="15">
      <c r="A10549" s="28"/>
      <c r="G10549" s="29"/>
    </row>
    <row r="10550" spans="1:7" ht="15">
      <c r="A10550" s="28"/>
      <c r="G10550" s="29"/>
    </row>
    <row r="10551" spans="1:7" ht="15">
      <c r="A10551" s="28"/>
      <c r="G10551" s="29"/>
    </row>
    <row r="10552" spans="1:7" ht="15">
      <c r="A10552" s="28"/>
      <c r="G10552" s="29"/>
    </row>
    <row r="10553" spans="1:7" ht="15">
      <c r="A10553" s="28"/>
      <c r="G10553" s="29"/>
    </row>
    <row r="10554" spans="1:7" ht="15">
      <c r="A10554" s="28"/>
      <c r="G10554" s="29"/>
    </row>
    <row r="10555" spans="1:7" ht="15">
      <c r="A10555" s="28"/>
      <c r="G10555" s="29"/>
    </row>
    <row r="10556" spans="1:7" ht="15">
      <c r="A10556" s="28"/>
      <c r="G10556" s="29"/>
    </row>
    <row r="10557" spans="1:7" ht="15">
      <c r="A10557" s="28"/>
      <c r="G10557" s="29"/>
    </row>
    <row r="10558" spans="1:7" ht="15">
      <c r="A10558" s="28"/>
      <c r="G10558" s="29"/>
    </row>
    <row r="10559" spans="1:7" ht="15">
      <c r="A10559" s="28"/>
      <c r="G10559" s="29"/>
    </row>
    <row r="10560" spans="1:7" ht="15">
      <c r="A10560" s="28"/>
      <c r="G10560" s="29"/>
    </row>
    <row r="10561" spans="1:7" ht="15">
      <c r="A10561" s="28"/>
      <c r="G10561" s="29"/>
    </row>
    <row r="10562" spans="1:7" ht="15">
      <c r="A10562" s="28"/>
      <c r="G10562" s="29"/>
    </row>
    <row r="10563" spans="1:7" ht="15">
      <c r="A10563" s="28"/>
      <c r="G10563" s="29"/>
    </row>
    <row r="10564" spans="1:7" ht="15">
      <c r="A10564" s="28"/>
      <c r="G10564" s="29"/>
    </row>
    <row r="10565" spans="1:7" ht="15">
      <c r="A10565" s="28"/>
      <c r="G10565" s="29"/>
    </row>
    <row r="10566" spans="1:7" ht="15">
      <c r="A10566" s="28"/>
      <c r="G10566" s="29"/>
    </row>
    <row r="10567" spans="1:7" ht="15">
      <c r="A10567" s="28"/>
      <c r="G10567" s="29"/>
    </row>
    <row r="10568" spans="1:7" ht="15">
      <c r="A10568" s="28"/>
      <c r="G10568" s="29"/>
    </row>
    <row r="10569" spans="1:7" ht="15">
      <c r="A10569" s="28"/>
      <c r="G10569" s="29"/>
    </row>
    <row r="10570" spans="1:7" ht="15">
      <c r="A10570" s="28"/>
      <c r="G10570" s="29"/>
    </row>
    <row r="10571" spans="1:7" ht="15">
      <c r="A10571" s="28"/>
      <c r="G10571" s="29"/>
    </row>
    <row r="10572" spans="1:7" ht="15">
      <c r="A10572" s="28"/>
      <c r="G10572" s="29"/>
    </row>
    <row r="10573" spans="1:7" ht="15">
      <c r="A10573" s="28"/>
      <c r="G10573" s="29"/>
    </row>
    <row r="10574" spans="1:7" ht="15">
      <c r="A10574" s="28"/>
      <c r="G10574" s="29"/>
    </row>
    <row r="10575" spans="1:7" ht="15">
      <c r="A10575" s="28"/>
      <c r="G10575" s="29"/>
    </row>
    <row r="10576" spans="1:7" ht="15">
      <c r="A10576" s="28"/>
      <c r="G10576" s="29"/>
    </row>
    <row r="10577" spans="1:7" ht="15">
      <c r="A10577" s="28"/>
      <c r="G10577" s="29"/>
    </row>
    <row r="10578" spans="1:7" ht="15">
      <c r="A10578" s="28"/>
      <c r="G10578" s="29"/>
    </row>
    <row r="10579" spans="1:7" ht="15">
      <c r="A10579" s="28"/>
      <c r="G10579" s="29"/>
    </row>
    <row r="10580" spans="1:7" ht="15">
      <c r="A10580" s="28"/>
      <c r="G10580" s="29"/>
    </row>
    <row r="10581" spans="1:7" ht="15">
      <c r="A10581" s="28"/>
      <c r="G10581" s="29"/>
    </row>
    <row r="10582" spans="1:7" ht="15">
      <c r="A10582" s="28"/>
      <c r="G10582" s="29"/>
    </row>
    <row r="10583" spans="1:7" ht="15">
      <c r="A10583" s="28"/>
      <c r="G10583" s="29"/>
    </row>
    <row r="10584" spans="1:7" ht="15">
      <c r="A10584" s="28"/>
      <c r="G10584" s="29"/>
    </row>
    <row r="10585" spans="1:7" ht="15">
      <c r="A10585" s="28"/>
      <c r="G10585" s="29"/>
    </row>
    <row r="10586" spans="1:7" ht="15">
      <c r="A10586" s="28"/>
      <c r="G10586" s="29"/>
    </row>
    <row r="10587" spans="1:7" ht="15">
      <c r="A10587" s="28"/>
      <c r="G10587" s="29"/>
    </row>
    <row r="10588" spans="1:7" ht="15">
      <c r="A10588" s="28"/>
      <c r="G10588" s="29"/>
    </row>
    <row r="10589" spans="1:7" ht="15">
      <c r="A10589" s="28"/>
      <c r="G10589" s="29"/>
    </row>
    <row r="10590" spans="1:7" ht="15">
      <c r="A10590" s="28"/>
      <c r="G10590" s="29"/>
    </row>
    <row r="10591" spans="1:7" ht="15">
      <c r="A10591" s="28"/>
      <c r="G10591" s="29"/>
    </row>
    <row r="10592" spans="1:7" ht="15">
      <c r="A10592" s="28"/>
      <c r="G10592" s="29"/>
    </row>
    <row r="10593" spans="1:7" ht="15">
      <c r="A10593" s="28"/>
      <c r="G10593" s="29"/>
    </row>
    <row r="10594" spans="1:7" ht="15">
      <c r="A10594" s="28"/>
      <c r="G10594" s="29"/>
    </row>
    <row r="10595" spans="1:7" ht="15">
      <c r="A10595" s="28"/>
      <c r="G10595" s="29"/>
    </row>
    <row r="10596" spans="1:7" ht="15">
      <c r="A10596" s="28"/>
      <c r="G10596" s="29"/>
    </row>
    <row r="10597" spans="1:7" ht="15">
      <c r="A10597" s="28"/>
      <c r="G10597" s="29"/>
    </row>
    <row r="10598" spans="1:7" ht="15">
      <c r="A10598" s="28"/>
      <c r="G10598" s="29"/>
    </row>
    <row r="10599" spans="1:7" ht="15">
      <c r="A10599" s="28"/>
      <c r="G10599" s="29"/>
    </row>
    <row r="10600" spans="1:7" ht="15">
      <c r="A10600" s="28"/>
      <c r="G10600" s="29"/>
    </row>
    <row r="10601" spans="1:7" ht="15">
      <c r="A10601" s="28"/>
      <c r="G10601" s="29"/>
    </row>
    <row r="10602" spans="1:7" ht="15">
      <c r="A10602" s="28"/>
      <c r="G10602" s="29"/>
    </row>
    <row r="10603" spans="1:7" ht="15">
      <c r="A10603" s="28"/>
      <c r="G10603" s="29"/>
    </row>
    <row r="10604" spans="1:7" ht="15">
      <c r="A10604" s="28"/>
      <c r="G10604" s="29"/>
    </row>
    <row r="10605" spans="1:7" ht="15">
      <c r="A10605" s="28"/>
      <c r="G10605" s="29"/>
    </row>
    <row r="10606" spans="1:7" ht="15">
      <c r="A10606" s="28"/>
      <c r="G10606" s="29"/>
    </row>
    <row r="10607" spans="1:7" ht="15">
      <c r="A10607" s="28"/>
      <c r="G10607" s="29"/>
    </row>
    <row r="10608" spans="1:7" ht="15">
      <c r="A10608" s="28"/>
      <c r="G10608" s="29"/>
    </row>
    <row r="10609" spans="1:7" ht="15">
      <c r="A10609" s="28"/>
      <c r="G10609" s="29"/>
    </row>
    <row r="10610" spans="1:7" ht="15">
      <c r="A10610" s="28"/>
      <c r="G10610" s="29"/>
    </row>
    <row r="10611" spans="1:7" ht="15">
      <c r="A10611" s="28"/>
      <c r="G10611" s="29"/>
    </row>
    <row r="10612" spans="1:7" ht="15">
      <c r="A10612" s="28"/>
      <c r="G10612" s="29"/>
    </row>
    <row r="10613" spans="1:7" ht="15">
      <c r="A10613" s="28"/>
      <c r="G10613" s="29"/>
    </row>
    <row r="10614" spans="1:7" ht="15">
      <c r="A10614" s="28"/>
      <c r="G10614" s="29"/>
    </row>
    <row r="10615" spans="1:7" ht="15">
      <c r="A10615" s="28"/>
      <c r="G10615" s="29"/>
    </row>
    <row r="10616" spans="1:7" ht="15">
      <c r="A10616" s="28"/>
      <c r="G10616" s="29"/>
    </row>
    <row r="10617" spans="1:7" ht="15">
      <c r="A10617" s="28"/>
      <c r="G10617" s="29"/>
    </row>
    <row r="10618" spans="1:7" ht="15">
      <c r="A10618" s="28"/>
      <c r="G10618" s="29"/>
    </row>
    <row r="10619" spans="1:7" ht="15">
      <c r="A10619" s="28"/>
      <c r="G10619" s="29"/>
    </row>
    <row r="10620" spans="1:7" ht="15">
      <c r="A10620" s="28"/>
      <c r="G10620" s="29"/>
    </row>
    <row r="10621" spans="1:7" ht="15">
      <c r="A10621" s="28"/>
      <c r="G10621" s="29"/>
    </row>
    <row r="10622" spans="1:7" ht="15">
      <c r="A10622" s="28"/>
      <c r="G10622" s="29"/>
    </row>
    <row r="10623" spans="1:7" ht="15">
      <c r="A10623" s="28"/>
      <c r="G10623" s="29"/>
    </row>
    <row r="10624" spans="1:7" ht="15">
      <c r="A10624" s="28"/>
      <c r="G10624" s="29"/>
    </row>
    <row r="10625" spans="1:7" ht="15">
      <c r="A10625" s="28"/>
      <c r="G10625" s="29"/>
    </row>
    <row r="10626" spans="1:7" ht="15">
      <c r="A10626" s="28"/>
      <c r="G10626" s="29"/>
    </row>
    <row r="10627" spans="1:7" ht="15">
      <c r="A10627" s="28"/>
      <c r="G10627" s="29"/>
    </row>
    <row r="10628" spans="1:7" ht="15">
      <c r="A10628" s="28"/>
      <c r="G10628" s="29"/>
    </row>
    <row r="10629" spans="1:7" ht="15">
      <c r="A10629" s="28"/>
      <c r="G10629" s="29"/>
    </row>
    <row r="10630" spans="1:7" ht="15">
      <c r="A10630" s="28"/>
      <c r="G10630" s="29"/>
    </row>
    <row r="10631" spans="1:7" ht="15">
      <c r="A10631" s="28"/>
      <c r="G10631" s="29"/>
    </row>
    <row r="10632" spans="1:7" ht="15">
      <c r="A10632" s="28"/>
      <c r="G10632" s="29"/>
    </row>
    <row r="10633" spans="1:7" ht="15">
      <c r="A10633" s="28"/>
      <c r="G10633" s="29"/>
    </row>
    <row r="10634" spans="1:7" ht="15">
      <c r="A10634" s="28"/>
      <c r="G10634" s="29"/>
    </row>
    <row r="10635" spans="1:7" ht="15">
      <c r="A10635" s="28"/>
      <c r="G10635" s="29"/>
    </row>
    <row r="10636" spans="1:7" ht="15">
      <c r="A10636" s="28"/>
      <c r="G10636" s="29"/>
    </row>
    <row r="10637" spans="1:7" ht="15">
      <c r="A10637" s="28"/>
      <c r="G10637" s="29"/>
    </row>
    <row r="10638" spans="1:7" ht="15">
      <c r="A10638" s="28"/>
      <c r="G10638" s="29"/>
    </row>
    <row r="10639" spans="1:7" ht="15">
      <c r="A10639" s="28"/>
      <c r="G10639" s="29"/>
    </row>
    <row r="10640" spans="1:7" ht="15">
      <c r="A10640" s="28"/>
      <c r="G10640" s="29"/>
    </row>
    <row r="10641" spans="1:7" ht="15">
      <c r="A10641" s="28"/>
      <c r="G10641" s="29"/>
    </row>
    <row r="10642" spans="1:7" ht="15">
      <c r="A10642" s="28"/>
      <c r="G10642" s="29"/>
    </row>
    <row r="10643" spans="1:7" ht="15">
      <c r="A10643" s="28"/>
      <c r="G10643" s="29"/>
    </row>
    <row r="10644" spans="1:7" ht="15">
      <c r="A10644" s="28"/>
      <c r="G10644" s="29"/>
    </row>
    <row r="10645" spans="1:7" ht="15">
      <c r="A10645" s="28"/>
      <c r="G10645" s="29"/>
    </row>
    <row r="10646" spans="1:7" ht="15">
      <c r="A10646" s="28"/>
      <c r="G10646" s="29"/>
    </row>
    <row r="10647" spans="1:7" ht="15">
      <c r="A10647" s="28"/>
      <c r="G10647" s="29"/>
    </row>
    <row r="10648" spans="1:7" ht="15">
      <c r="A10648" s="28"/>
      <c r="G10648" s="29"/>
    </row>
    <row r="10649" spans="1:7" ht="15">
      <c r="A10649" s="28"/>
      <c r="G10649" s="29"/>
    </row>
    <row r="10650" spans="1:7" ht="15">
      <c r="A10650" s="28"/>
      <c r="G10650" s="29"/>
    </row>
    <row r="10651" spans="1:7" ht="15">
      <c r="A10651" s="28"/>
      <c r="G10651" s="29"/>
    </row>
    <row r="10652" spans="1:7" ht="15">
      <c r="A10652" s="28"/>
      <c r="G10652" s="29"/>
    </row>
    <row r="10653" spans="1:7" ht="15">
      <c r="A10653" s="28"/>
      <c r="G10653" s="29"/>
    </row>
    <row r="10654" spans="1:7" ht="15">
      <c r="A10654" s="28"/>
      <c r="G10654" s="29"/>
    </row>
    <row r="10655" spans="1:7" ht="15">
      <c r="A10655" s="28"/>
      <c r="G10655" s="29"/>
    </row>
    <row r="10656" spans="1:7" ht="15">
      <c r="A10656" s="28"/>
      <c r="G10656" s="29"/>
    </row>
    <row r="10657" spans="1:7" ht="15">
      <c r="A10657" s="28"/>
      <c r="G10657" s="29"/>
    </row>
    <row r="10658" spans="1:7" ht="15">
      <c r="A10658" s="28"/>
      <c r="G10658" s="29"/>
    </row>
    <row r="10659" spans="1:7" ht="15">
      <c r="A10659" s="28"/>
      <c r="G10659" s="29"/>
    </row>
    <row r="10660" spans="1:7" ht="15">
      <c r="A10660" s="28"/>
      <c r="G10660" s="29"/>
    </row>
    <row r="10661" spans="1:7" ht="15">
      <c r="A10661" s="28"/>
      <c r="G10661" s="29"/>
    </row>
    <row r="10662" spans="1:7" ht="15">
      <c r="A10662" s="28"/>
      <c r="G10662" s="29"/>
    </row>
    <row r="10663" spans="1:7" ht="15">
      <c r="A10663" s="28"/>
      <c r="G10663" s="29"/>
    </row>
    <row r="10664" spans="1:7" ht="15">
      <c r="A10664" s="28"/>
      <c r="G10664" s="29"/>
    </row>
    <row r="10665" spans="1:7" ht="15">
      <c r="A10665" s="28"/>
      <c r="G10665" s="29"/>
    </row>
    <row r="10666" spans="1:7" ht="15">
      <c r="A10666" s="28"/>
      <c r="G10666" s="29"/>
    </row>
    <row r="10667" spans="1:7" ht="15">
      <c r="A10667" s="28"/>
      <c r="G10667" s="29"/>
    </row>
    <row r="10668" spans="1:7" ht="15">
      <c r="A10668" s="28"/>
      <c r="G10668" s="29"/>
    </row>
    <row r="10669" spans="1:7" ht="15">
      <c r="A10669" s="28"/>
      <c r="G10669" s="29"/>
    </row>
    <row r="10670" spans="1:7" ht="15">
      <c r="A10670" s="28"/>
      <c r="G10670" s="29"/>
    </row>
    <row r="10671" spans="1:7" ht="15">
      <c r="A10671" s="28"/>
      <c r="G10671" s="29"/>
    </row>
    <row r="10672" spans="1:7" ht="15">
      <c r="A10672" s="28"/>
      <c r="G10672" s="29"/>
    </row>
    <row r="10673" spans="1:7" ht="15">
      <c r="A10673" s="28"/>
      <c r="G10673" s="29"/>
    </row>
    <row r="10674" spans="1:7" ht="15">
      <c r="A10674" s="28"/>
      <c r="G10674" s="29"/>
    </row>
    <row r="10675" spans="1:7" ht="15">
      <c r="A10675" s="28"/>
      <c r="G10675" s="29"/>
    </row>
    <row r="10676" spans="1:7" ht="15">
      <c r="A10676" s="28"/>
      <c r="G10676" s="29"/>
    </row>
    <row r="10677" spans="1:7" ht="15">
      <c r="A10677" s="28"/>
      <c r="G10677" s="29"/>
    </row>
    <row r="10678" spans="1:7" ht="15">
      <c r="A10678" s="28"/>
      <c r="G10678" s="29"/>
    </row>
    <row r="10679" spans="1:7" ht="15">
      <c r="A10679" s="28"/>
      <c r="G10679" s="29"/>
    </row>
    <row r="10680" spans="1:7" ht="15">
      <c r="A10680" s="28"/>
      <c r="G10680" s="29"/>
    </row>
    <row r="10681" spans="1:7" ht="15">
      <c r="A10681" s="28"/>
      <c r="G10681" s="29"/>
    </row>
    <row r="10682" spans="1:7" ht="15">
      <c r="A10682" s="28"/>
      <c r="G10682" s="29"/>
    </row>
    <row r="10683" spans="1:7" ht="15">
      <c r="A10683" s="28"/>
      <c r="G10683" s="29"/>
    </row>
    <row r="10684" spans="1:7" ht="15">
      <c r="A10684" s="28"/>
      <c r="G10684" s="29"/>
    </row>
    <row r="10685" spans="1:7" ht="15">
      <c r="A10685" s="28"/>
      <c r="G10685" s="29"/>
    </row>
    <row r="10686" spans="1:7" ht="15">
      <c r="A10686" s="28"/>
      <c r="G10686" s="29"/>
    </row>
    <row r="10687" spans="1:7" ht="15">
      <c r="A10687" s="28"/>
      <c r="G10687" s="29"/>
    </row>
    <row r="10688" spans="1:7" ht="15">
      <c r="A10688" s="28"/>
      <c r="G10688" s="29"/>
    </row>
    <row r="10689" spans="1:7" ht="15">
      <c r="A10689" s="28"/>
      <c r="G10689" s="29"/>
    </row>
    <row r="10690" spans="1:7" ht="15">
      <c r="A10690" s="28"/>
      <c r="G10690" s="29"/>
    </row>
    <row r="10691" spans="1:7" ht="15">
      <c r="A10691" s="28"/>
      <c r="G10691" s="29"/>
    </row>
    <row r="10692" spans="1:7" ht="15">
      <c r="A10692" s="28"/>
      <c r="G10692" s="29"/>
    </row>
    <row r="10693" spans="1:7" ht="15">
      <c r="A10693" s="28"/>
      <c r="G10693" s="29"/>
    </row>
    <row r="10694" spans="1:7" ht="15">
      <c r="A10694" s="28"/>
      <c r="G10694" s="29"/>
    </row>
    <row r="10695" spans="1:7" ht="15">
      <c r="A10695" s="28"/>
      <c r="G10695" s="29"/>
    </row>
    <row r="10696" spans="1:7" ht="15">
      <c r="A10696" s="28"/>
      <c r="G10696" s="29"/>
    </row>
    <row r="10697" spans="1:7" ht="15">
      <c r="A10697" s="28"/>
      <c r="G10697" s="29"/>
    </row>
    <row r="10698" spans="1:7" ht="15">
      <c r="A10698" s="28"/>
      <c r="G10698" s="29"/>
    </row>
    <row r="10699" spans="1:7" ht="15">
      <c r="A10699" s="28"/>
      <c r="G10699" s="29"/>
    </row>
    <row r="10700" spans="1:7" ht="15">
      <c r="A10700" s="28"/>
      <c r="G10700" s="29"/>
    </row>
    <row r="10701" spans="1:7" ht="15">
      <c r="A10701" s="28"/>
      <c r="G10701" s="29"/>
    </row>
    <row r="10702" spans="1:7" ht="15">
      <c r="A10702" s="28"/>
      <c r="G10702" s="29"/>
    </row>
    <row r="10703" spans="1:7" ht="15">
      <c r="A10703" s="28"/>
      <c r="G10703" s="29"/>
    </row>
    <row r="10704" spans="1:7" ht="15">
      <c r="A10704" s="28"/>
      <c r="G10704" s="29"/>
    </row>
    <row r="10705" spans="1:7" ht="15">
      <c r="A10705" s="28"/>
      <c r="G10705" s="29"/>
    </row>
    <row r="10706" spans="1:7" ht="15">
      <c r="A10706" s="28"/>
      <c r="G10706" s="29"/>
    </row>
    <row r="10707" spans="1:7" ht="15">
      <c r="A10707" s="28"/>
      <c r="G10707" s="29"/>
    </row>
    <row r="10708" spans="1:7" ht="15">
      <c r="A10708" s="28"/>
      <c r="G10708" s="29"/>
    </row>
    <row r="10709" spans="1:7" ht="15">
      <c r="A10709" s="28"/>
      <c r="G10709" s="29"/>
    </row>
    <row r="10710" spans="1:7" ht="15">
      <c r="A10710" s="28"/>
      <c r="G10710" s="29"/>
    </row>
    <row r="10711" spans="1:7" ht="15">
      <c r="A10711" s="28"/>
      <c r="G10711" s="29"/>
    </row>
    <row r="10712" spans="1:7" ht="15">
      <c r="A10712" s="28"/>
      <c r="G10712" s="29"/>
    </row>
    <row r="10713" spans="1:7" ht="15">
      <c r="A10713" s="28"/>
      <c r="G10713" s="29"/>
    </row>
    <row r="10714" spans="1:7" ht="15">
      <c r="A10714" s="28"/>
      <c r="G10714" s="29"/>
    </row>
    <row r="10715" spans="1:7" ht="15">
      <c r="A10715" s="28"/>
      <c r="G10715" s="29"/>
    </row>
    <row r="10716" spans="1:7" ht="15">
      <c r="A10716" s="28"/>
      <c r="G10716" s="29"/>
    </row>
    <row r="10717" spans="1:7" ht="15">
      <c r="A10717" s="28"/>
      <c r="G10717" s="29"/>
    </row>
    <row r="10718" spans="1:7" ht="15">
      <c r="A10718" s="28"/>
      <c r="G10718" s="29"/>
    </row>
    <row r="10719" spans="1:7" ht="15">
      <c r="A10719" s="28"/>
      <c r="G10719" s="29"/>
    </row>
    <row r="10720" spans="1:7" ht="15">
      <c r="A10720" s="28"/>
      <c r="G10720" s="29"/>
    </row>
    <row r="10721" spans="1:7" ht="15">
      <c r="A10721" s="28"/>
      <c r="G10721" s="29"/>
    </row>
    <row r="10722" spans="1:7" ht="15">
      <c r="A10722" s="28"/>
      <c r="G10722" s="29"/>
    </row>
    <row r="10723" spans="1:7" ht="15">
      <c r="A10723" s="28"/>
      <c r="G10723" s="29"/>
    </row>
    <row r="10724" spans="1:7" ht="15">
      <c r="A10724" s="28"/>
      <c r="G10724" s="29"/>
    </row>
    <row r="10725" spans="1:7" ht="15">
      <c r="A10725" s="28"/>
      <c r="G10725" s="29"/>
    </row>
    <row r="10726" spans="1:7" ht="15">
      <c r="A10726" s="28"/>
      <c r="G10726" s="29"/>
    </row>
    <row r="10727" spans="1:7" ht="15">
      <c r="A10727" s="28"/>
      <c r="G10727" s="29"/>
    </row>
    <row r="10728" spans="1:7" ht="15">
      <c r="A10728" s="28"/>
      <c r="G10728" s="29"/>
    </row>
    <row r="10729" spans="1:7" ht="15">
      <c r="A10729" s="28"/>
      <c r="G10729" s="29"/>
    </row>
    <row r="10730" spans="1:7" ht="15">
      <c r="A10730" s="28"/>
      <c r="G10730" s="29"/>
    </row>
    <row r="10731" spans="1:7" ht="15">
      <c r="A10731" s="28"/>
      <c r="G10731" s="29"/>
    </row>
    <row r="10732" spans="1:7" ht="15">
      <c r="A10732" s="28"/>
      <c r="G10732" s="29"/>
    </row>
    <row r="10733" spans="1:7" ht="15">
      <c r="A10733" s="28"/>
      <c r="G10733" s="29"/>
    </row>
    <row r="10734" spans="1:7" ht="15">
      <c r="A10734" s="28"/>
      <c r="G10734" s="29"/>
    </row>
    <row r="10735" spans="1:7" ht="15">
      <c r="A10735" s="28"/>
      <c r="G10735" s="29"/>
    </row>
    <row r="10736" spans="1:7" ht="15">
      <c r="A10736" s="28"/>
      <c r="G10736" s="29"/>
    </row>
    <row r="10737" spans="1:7" ht="15">
      <c r="A10737" s="28"/>
      <c r="G10737" s="29"/>
    </row>
    <row r="10738" spans="1:7" ht="15">
      <c r="A10738" s="28"/>
      <c r="G10738" s="29"/>
    </row>
    <row r="10739" spans="1:7" ht="15">
      <c r="A10739" s="28"/>
      <c r="G10739" s="29"/>
    </row>
    <row r="10740" spans="1:7" ht="15">
      <c r="A10740" s="28"/>
      <c r="G10740" s="29"/>
    </row>
    <row r="10741" spans="1:7" ht="15">
      <c r="A10741" s="28"/>
      <c r="G10741" s="29"/>
    </row>
    <row r="10742" spans="1:7" ht="15">
      <c r="A10742" s="28"/>
      <c r="G10742" s="29"/>
    </row>
    <row r="10743" spans="1:7" ht="15">
      <c r="A10743" s="28"/>
      <c r="G10743" s="29"/>
    </row>
    <row r="10744" spans="1:7" ht="15">
      <c r="A10744" s="28"/>
      <c r="G10744" s="29"/>
    </row>
    <row r="10745" spans="1:7" ht="15">
      <c r="A10745" s="28"/>
      <c r="G10745" s="29"/>
    </row>
    <row r="10746" spans="1:7" ht="15">
      <c r="A10746" s="28"/>
      <c r="G10746" s="29"/>
    </row>
    <row r="10747" spans="1:7" ht="15">
      <c r="A10747" s="28"/>
      <c r="G10747" s="29"/>
    </row>
    <row r="10748" spans="1:7" ht="15">
      <c r="A10748" s="28"/>
      <c r="G10748" s="29"/>
    </row>
    <row r="10749" spans="1:7" ht="15">
      <c r="A10749" s="28"/>
      <c r="G10749" s="29"/>
    </row>
    <row r="10750" spans="1:7" ht="15">
      <c r="A10750" s="28"/>
      <c r="G10750" s="29"/>
    </row>
    <row r="10751" spans="1:7" ht="15">
      <c r="A10751" s="28"/>
      <c r="G10751" s="29"/>
    </row>
    <row r="10752" spans="1:7" ht="15">
      <c r="A10752" s="28"/>
      <c r="G10752" s="29"/>
    </row>
    <row r="10753" spans="1:7" ht="15">
      <c r="A10753" s="28"/>
      <c r="G10753" s="29"/>
    </row>
    <row r="10754" spans="1:7" ht="15">
      <c r="A10754" s="28"/>
      <c r="G10754" s="29"/>
    </row>
    <row r="10755" spans="1:7" ht="15">
      <c r="A10755" s="28"/>
      <c r="G10755" s="29"/>
    </row>
    <row r="10756" spans="1:7" ht="15">
      <c r="A10756" s="28"/>
      <c r="G10756" s="29"/>
    </row>
    <row r="10757" spans="1:7" ht="15">
      <c r="A10757" s="28"/>
      <c r="G10757" s="29"/>
    </row>
    <row r="10758" spans="1:7" ht="15">
      <c r="A10758" s="28"/>
      <c r="G10758" s="29"/>
    </row>
    <row r="10759" spans="1:7" ht="15">
      <c r="A10759" s="28"/>
      <c r="G10759" s="29"/>
    </row>
    <row r="10760" spans="1:7" ht="15">
      <c r="A10760" s="28"/>
      <c r="G10760" s="29"/>
    </row>
    <row r="10761" spans="1:7" ht="15">
      <c r="A10761" s="28"/>
      <c r="G10761" s="29"/>
    </row>
    <row r="10762" spans="1:7" ht="15">
      <c r="A10762" s="28"/>
      <c r="G10762" s="29"/>
    </row>
    <row r="10763" spans="1:7" ht="15">
      <c r="A10763" s="28"/>
      <c r="G10763" s="29"/>
    </row>
    <row r="10764" spans="1:7" ht="15">
      <c r="A10764" s="28"/>
      <c r="G10764" s="29"/>
    </row>
    <row r="10765" spans="1:7" ht="15">
      <c r="A10765" s="28"/>
      <c r="G10765" s="29"/>
    </row>
    <row r="10766" spans="1:7" ht="15">
      <c r="A10766" s="28"/>
      <c r="G10766" s="29"/>
    </row>
    <row r="10767" spans="1:7" ht="15">
      <c r="A10767" s="28"/>
      <c r="G10767" s="29"/>
    </row>
    <row r="10768" spans="1:7" ht="15">
      <c r="A10768" s="28"/>
      <c r="G10768" s="29"/>
    </row>
    <row r="10769" spans="1:7" ht="15">
      <c r="A10769" s="28"/>
      <c r="G10769" s="29"/>
    </row>
    <row r="10770" spans="1:7" ht="15">
      <c r="A10770" s="28"/>
      <c r="G10770" s="29"/>
    </row>
    <row r="10771" spans="1:7" ht="15">
      <c r="A10771" s="28"/>
      <c r="G10771" s="29"/>
    </row>
    <row r="10772" spans="1:7" ht="15">
      <c r="A10772" s="28"/>
      <c r="G10772" s="29"/>
    </row>
    <row r="10773" spans="1:7" ht="15">
      <c r="A10773" s="28"/>
      <c r="G10773" s="29"/>
    </row>
    <row r="10774" spans="1:7" ht="15">
      <c r="A10774" s="28"/>
      <c r="G10774" s="29"/>
    </row>
    <row r="10775" spans="1:7" ht="15">
      <c r="A10775" s="28"/>
      <c r="G10775" s="29"/>
    </row>
    <row r="10776" spans="1:7" ht="15">
      <c r="A10776" s="28"/>
      <c r="G10776" s="29"/>
    </row>
    <row r="10777" spans="1:7" ht="15">
      <c r="A10777" s="28"/>
      <c r="G10777" s="29"/>
    </row>
    <row r="10778" spans="1:7" ht="15">
      <c r="A10778" s="28"/>
      <c r="G10778" s="29"/>
    </row>
    <row r="10779" spans="1:7" ht="15">
      <c r="A10779" s="28"/>
      <c r="G10779" s="29"/>
    </row>
    <row r="10780" spans="1:7" ht="15">
      <c r="A10780" s="28"/>
      <c r="G10780" s="29"/>
    </row>
    <row r="10781" spans="1:7" ht="15">
      <c r="A10781" s="28"/>
      <c r="G10781" s="29"/>
    </row>
    <row r="10782" spans="1:7" ht="15">
      <c r="A10782" s="28"/>
      <c r="G10782" s="29"/>
    </row>
    <row r="10783" spans="1:7" ht="15">
      <c r="A10783" s="28"/>
      <c r="G10783" s="29"/>
    </row>
    <row r="10784" spans="1:7" ht="15">
      <c r="A10784" s="28"/>
      <c r="G10784" s="29"/>
    </row>
    <row r="10785" spans="1:7" ht="15">
      <c r="A10785" s="28"/>
      <c r="G10785" s="29"/>
    </row>
    <row r="10786" spans="1:7" ht="15">
      <c r="A10786" s="28"/>
      <c r="G10786" s="29"/>
    </row>
    <row r="10787" spans="1:7" ht="15">
      <c r="A10787" s="28"/>
      <c r="G10787" s="29"/>
    </row>
    <row r="10788" spans="1:7" ht="15">
      <c r="A10788" s="28"/>
      <c r="G10788" s="29"/>
    </row>
    <row r="10789" spans="1:7" ht="15">
      <c r="A10789" s="28"/>
      <c r="G10789" s="29"/>
    </row>
    <row r="10790" spans="1:7" ht="15">
      <c r="A10790" s="28"/>
      <c r="G10790" s="29"/>
    </row>
    <row r="10791" spans="1:7" ht="15">
      <c r="A10791" s="28"/>
      <c r="G10791" s="29"/>
    </row>
    <row r="10792" spans="1:7" ht="15">
      <c r="A10792" s="28"/>
      <c r="G10792" s="29"/>
    </row>
    <row r="10793" spans="1:7" ht="15">
      <c r="A10793" s="28"/>
      <c r="G10793" s="29"/>
    </row>
    <row r="10794" spans="1:7" ht="15">
      <c r="A10794" s="28"/>
      <c r="G10794" s="29"/>
    </row>
    <row r="10795" spans="1:7" ht="15">
      <c r="A10795" s="28"/>
      <c r="G10795" s="29"/>
    </row>
    <row r="10796" spans="1:7" ht="15">
      <c r="A10796" s="28"/>
      <c r="G10796" s="29"/>
    </row>
    <row r="10797" spans="1:7" ht="15">
      <c r="A10797" s="28"/>
      <c r="G10797" s="29"/>
    </row>
    <row r="10798" spans="1:7" ht="15">
      <c r="A10798" s="28"/>
      <c r="G10798" s="29"/>
    </row>
    <row r="10799" spans="1:7" ht="15">
      <c r="A10799" s="28"/>
      <c r="G10799" s="29"/>
    </row>
    <row r="10800" spans="1:7" ht="15">
      <c r="A10800" s="28"/>
      <c r="G10800" s="29"/>
    </row>
    <row r="10801" spans="1:7" ht="15">
      <c r="A10801" s="28"/>
      <c r="G10801" s="29"/>
    </row>
    <row r="10802" spans="1:7" ht="15">
      <c r="A10802" s="28"/>
      <c r="G10802" s="29"/>
    </row>
    <row r="10803" spans="1:7" ht="15">
      <c r="A10803" s="28"/>
      <c r="G10803" s="29"/>
    </row>
    <row r="10804" spans="1:7" ht="15">
      <c r="A10804" s="28"/>
      <c r="G10804" s="29"/>
    </row>
    <row r="10805" spans="1:7" ht="15">
      <c r="A10805" s="28"/>
      <c r="G10805" s="29"/>
    </row>
    <row r="10806" spans="1:7" ht="15">
      <c r="A10806" s="28"/>
      <c r="G10806" s="29"/>
    </row>
    <row r="10807" spans="1:7" ht="15">
      <c r="A10807" s="28"/>
      <c r="G10807" s="29"/>
    </row>
    <row r="10808" spans="1:7" ht="15">
      <c r="A10808" s="28"/>
      <c r="G10808" s="29"/>
    </row>
    <row r="10809" spans="1:7" ht="15">
      <c r="A10809" s="28"/>
      <c r="G10809" s="29"/>
    </row>
    <row r="10810" spans="1:7" ht="15">
      <c r="A10810" s="28"/>
      <c r="G10810" s="29"/>
    </row>
    <row r="10811" spans="1:7" ht="15">
      <c r="A10811" s="28"/>
      <c r="G10811" s="29"/>
    </row>
    <row r="10812" spans="1:7" ht="15">
      <c r="A10812" s="28"/>
      <c r="G10812" s="29"/>
    </row>
    <row r="10813" spans="1:7" ht="15">
      <c r="A10813" s="28"/>
      <c r="G10813" s="29"/>
    </row>
    <row r="10814" spans="1:7" ht="15">
      <c r="A10814" s="28"/>
      <c r="G10814" s="29"/>
    </row>
    <row r="10815" spans="1:7" ht="15">
      <c r="A10815" s="28"/>
      <c r="G10815" s="29"/>
    </row>
    <row r="10816" spans="1:7" ht="15">
      <c r="A10816" s="28"/>
      <c r="G10816" s="29"/>
    </row>
    <row r="10817" spans="1:7" ht="15">
      <c r="A10817" s="28"/>
      <c r="G10817" s="29"/>
    </row>
    <row r="10818" spans="1:7" ht="15">
      <c r="A10818" s="28"/>
      <c r="G10818" s="29"/>
    </row>
    <row r="10819" spans="1:7" ht="15">
      <c r="A10819" s="28"/>
      <c r="G10819" s="29"/>
    </row>
    <row r="10820" spans="1:7" ht="15">
      <c r="A10820" s="28"/>
      <c r="G10820" s="29"/>
    </row>
    <row r="10821" spans="1:7" ht="15">
      <c r="A10821" s="28"/>
      <c r="G10821" s="29"/>
    </row>
    <row r="10822" spans="1:7" ht="15">
      <c r="A10822" s="28"/>
      <c r="G10822" s="29"/>
    </row>
    <row r="10823" spans="1:7" ht="15">
      <c r="A10823" s="28"/>
      <c r="G10823" s="29"/>
    </row>
    <row r="10824" spans="1:7" ht="15">
      <c r="A10824" s="28"/>
      <c r="G10824" s="29"/>
    </row>
    <row r="10825" spans="1:7" ht="15">
      <c r="A10825" s="28"/>
      <c r="G10825" s="29"/>
    </row>
    <row r="10826" spans="1:7" ht="15">
      <c r="A10826" s="28"/>
      <c r="G10826" s="29"/>
    </row>
    <row r="10827" spans="1:7" ht="15">
      <c r="A10827" s="28"/>
      <c r="G10827" s="29"/>
    </row>
    <row r="10828" spans="1:7" ht="15">
      <c r="A10828" s="28"/>
      <c r="G10828" s="29"/>
    </row>
    <row r="10829" spans="1:7" ht="15">
      <c r="A10829" s="28"/>
      <c r="G10829" s="29"/>
    </row>
    <row r="10830" spans="1:7" ht="15">
      <c r="A10830" s="28"/>
      <c r="G10830" s="29"/>
    </row>
    <row r="10831" spans="1:7" ht="15">
      <c r="A10831" s="28"/>
      <c r="G10831" s="29"/>
    </row>
    <row r="10832" spans="1:7" ht="15">
      <c r="A10832" s="28"/>
      <c r="G10832" s="29"/>
    </row>
    <row r="10833" spans="1:7" ht="15">
      <c r="A10833" s="28"/>
      <c r="G10833" s="29"/>
    </row>
    <row r="10834" spans="1:7" ht="15">
      <c r="A10834" s="28"/>
      <c r="G10834" s="29"/>
    </row>
    <row r="10835" spans="1:7" ht="15">
      <c r="A10835" s="28"/>
      <c r="G10835" s="29"/>
    </row>
    <row r="10836" spans="1:7" ht="15">
      <c r="A10836" s="28"/>
      <c r="G10836" s="29"/>
    </row>
    <row r="10837" spans="1:7" ht="15">
      <c r="A10837" s="28"/>
      <c r="G10837" s="29"/>
    </row>
    <row r="10838" spans="1:7" ht="15">
      <c r="A10838" s="28"/>
      <c r="G10838" s="29"/>
    </row>
    <row r="10839" spans="1:7" ht="15">
      <c r="A10839" s="28"/>
      <c r="G10839" s="29"/>
    </row>
    <row r="10840" spans="1:7" ht="15">
      <c r="A10840" s="28"/>
      <c r="G10840" s="29"/>
    </row>
    <row r="10841" spans="1:7" ht="15">
      <c r="A10841" s="28"/>
      <c r="G10841" s="29"/>
    </row>
    <row r="10842" spans="1:7" ht="15">
      <c r="A10842" s="28"/>
      <c r="G10842" s="29"/>
    </row>
    <row r="10843" spans="1:7" ht="15">
      <c r="A10843" s="28"/>
      <c r="G10843" s="29"/>
    </row>
    <row r="10844" spans="1:7" ht="15">
      <c r="A10844" s="28"/>
      <c r="G10844" s="29"/>
    </row>
    <row r="10845" spans="1:7" ht="15">
      <c r="A10845" s="28"/>
      <c r="G10845" s="29"/>
    </row>
    <row r="10846" spans="1:7" ht="15">
      <c r="A10846" s="28"/>
      <c r="G10846" s="29"/>
    </row>
    <row r="10847" spans="1:7" ht="15">
      <c r="A10847" s="28"/>
      <c r="G10847" s="29"/>
    </row>
    <row r="10848" spans="1:7" ht="15">
      <c r="A10848" s="28"/>
      <c r="G10848" s="29"/>
    </row>
    <row r="10849" spans="1:7" ht="15">
      <c r="A10849" s="28"/>
      <c r="G10849" s="29"/>
    </row>
    <row r="10850" spans="1:7" ht="15">
      <c r="A10850" s="28"/>
      <c r="G10850" s="29"/>
    </row>
    <row r="10851" spans="1:7" ht="15">
      <c r="A10851" s="28"/>
      <c r="G10851" s="29"/>
    </row>
    <row r="10852" spans="1:7" ht="15">
      <c r="A10852" s="28"/>
      <c r="G10852" s="29"/>
    </row>
    <row r="10853" spans="1:7" ht="15">
      <c r="A10853" s="28"/>
      <c r="G10853" s="29"/>
    </row>
    <row r="10854" spans="1:7" ht="15">
      <c r="A10854" s="28"/>
      <c r="G10854" s="29"/>
    </row>
    <row r="10855" spans="1:7" ht="15">
      <c r="A10855" s="28"/>
      <c r="G10855" s="29"/>
    </row>
    <row r="10856" spans="1:7" ht="15">
      <c r="A10856" s="28"/>
      <c r="G10856" s="29"/>
    </row>
    <row r="10857" spans="1:7" ht="15">
      <c r="A10857" s="28"/>
      <c r="G10857" s="29"/>
    </row>
    <row r="10858" spans="1:7" ht="15">
      <c r="A10858" s="28"/>
      <c r="G10858" s="29"/>
    </row>
    <row r="10859" spans="1:7" ht="15">
      <c r="A10859" s="28"/>
      <c r="G10859" s="29"/>
    </row>
    <row r="10860" spans="1:7" ht="15">
      <c r="A10860" s="28"/>
      <c r="G10860" s="29"/>
    </row>
    <row r="10861" spans="1:7" ht="15">
      <c r="A10861" s="28"/>
      <c r="G10861" s="29"/>
    </row>
    <row r="10862" spans="1:7" ht="15">
      <c r="A10862" s="28"/>
      <c r="G10862" s="29"/>
    </row>
    <row r="10863" spans="1:7" ht="15">
      <c r="A10863" s="28"/>
      <c r="G10863" s="29"/>
    </row>
    <row r="10864" spans="1:7" ht="15">
      <c r="A10864" s="28"/>
      <c r="G10864" s="29"/>
    </row>
    <row r="10865" spans="1:7" ht="15">
      <c r="A10865" s="28"/>
      <c r="G10865" s="29"/>
    </row>
    <row r="10866" spans="1:7" ht="15">
      <c r="A10866" s="28"/>
      <c r="G10866" s="29"/>
    </row>
    <row r="10867" spans="1:7" ht="15">
      <c r="A10867" s="28"/>
      <c r="G10867" s="29"/>
    </row>
    <row r="10868" spans="1:7" ht="15">
      <c r="A10868" s="28"/>
      <c r="G10868" s="29"/>
    </row>
    <row r="10869" spans="1:7" ht="15">
      <c r="A10869" s="28"/>
      <c r="G10869" s="29"/>
    </row>
    <row r="10870" spans="1:7" ht="15">
      <c r="A10870" s="28"/>
      <c r="G10870" s="29"/>
    </row>
    <row r="10871" spans="1:7" ht="15">
      <c r="A10871" s="28"/>
      <c r="G10871" s="29"/>
    </row>
    <row r="10872" spans="1:7" ht="15">
      <c r="A10872" s="28"/>
      <c r="G10872" s="29"/>
    </row>
    <row r="10873" spans="1:7" ht="15">
      <c r="A10873" s="28"/>
      <c r="G10873" s="29"/>
    </row>
    <row r="10874" spans="1:7" ht="15">
      <c r="A10874" s="28"/>
      <c r="G10874" s="29"/>
    </row>
    <row r="10875" spans="1:7" ht="15">
      <c r="A10875" s="28"/>
      <c r="G10875" s="29"/>
    </row>
    <row r="10876" spans="1:7" ht="15">
      <c r="A10876" s="28"/>
      <c r="G10876" s="29"/>
    </row>
    <row r="10877" spans="1:7" ht="15">
      <c r="A10877" s="28"/>
      <c r="G10877" s="29"/>
    </row>
    <row r="10878" spans="1:7" ht="15">
      <c r="A10878" s="28"/>
      <c r="G10878" s="29"/>
    </row>
    <row r="10879" spans="1:7" ht="15">
      <c r="A10879" s="28"/>
      <c r="G10879" s="29"/>
    </row>
    <row r="10880" spans="1:7" ht="15">
      <c r="A10880" s="28"/>
      <c r="G10880" s="29"/>
    </row>
    <row r="10881" spans="1:7" ht="15">
      <c r="A10881" s="28"/>
      <c r="G10881" s="29"/>
    </row>
    <row r="10882" spans="1:7" ht="15">
      <c r="A10882" s="28"/>
      <c r="G10882" s="29"/>
    </row>
    <row r="10883" spans="1:7" ht="15">
      <c r="A10883" s="28"/>
      <c r="G10883" s="29"/>
    </row>
    <row r="10884" spans="1:7" ht="15">
      <c r="A10884" s="28"/>
      <c r="G10884" s="29"/>
    </row>
    <row r="10885" spans="1:7" ht="15">
      <c r="A10885" s="28"/>
      <c r="G10885" s="29"/>
    </row>
    <row r="10886" spans="1:7" ht="15">
      <c r="A10886" s="28"/>
      <c r="G10886" s="29"/>
    </row>
    <row r="10887" spans="1:7" ht="15">
      <c r="A10887" s="28"/>
      <c r="G10887" s="29"/>
    </row>
    <row r="10888" spans="1:7" ht="15">
      <c r="A10888" s="28"/>
      <c r="G10888" s="29"/>
    </row>
    <row r="10889" spans="1:7" ht="15">
      <c r="A10889" s="28"/>
      <c r="G10889" s="29"/>
    </row>
    <row r="10890" spans="1:7" ht="15">
      <c r="A10890" s="28"/>
      <c r="G10890" s="29"/>
    </row>
    <row r="10891" spans="1:7" ht="15">
      <c r="A10891" s="28"/>
      <c r="G10891" s="29"/>
    </row>
    <row r="10892" spans="1:7" ht="15">
      <c r="A10892" s="28"/>
      <c r="G10892" s="29"/>
    </row>
    <row r="10893" spans="1:7" ht="15">
      <c r="A10893" s="28"/>
      <c r="G10893" s="29"/>
    </row>
    <row r="10894" spans="1:7" ht="15">
      <c r="A10894" s="28"/>
      <c r="G10894" s="29"/>
    </row>
    <row r="10895" spans="1:7" ht="15">
      <c r="A10895" s="28"/>
      <c r="G10895" s="29"/>
    </row>
    <row r="10896" spans="1:7" ht="15">
      <c r="A10896" s="28"/>
      <c r="G10896" s="29"/>
    </row>
    <row r="10897" spans="1:7" ht="15">
      <c r="A10897" s="28"/>
      <c r="G10897" s="29"/>
    </row>
    <row r="10898" spans="1:7" ht="15">
      <c r="A10898" s="28"/>
      <c r="G10898" s="29"/>
    </row>
    <row r="10899" spans="1:7" ht="15">
      <c r="A10899" s="28"/>
      <c r="G10899" s="29"/>
    </row>
    <row r="10900" spans="1:7" ht="15">
      <c r="A10900" s="28"/>
      <c r="G10900" s="29"/>
    </row>
    <row r="10901" spans="1:7" ht="15">
      <c r="A10901" s="28"/>
      <c r="G10901" s="29"/>
    </row>
    <row r="10902" spans="1:7" ht="15">
      <c r="A10902" s="28"/>
      <c r="G10902" s="29"/>
    </row>
    <row r="10903" spans="1:7" ht="15">
      <c r="A10903" s="28"/>
      <c r="G10903" s="29"/>
    </row>
    <row r="10904" spans="1:7" ht="15">
      <c r="A10904" s="28"/>
      <c r="G10904" s="29"/>
    </row>
    <row r="10905" spans="1:7" ht="15">
      <c r="A10905" s="28"/>
      <c r="G10905" s="29"/>
    </row>
    <row r="10906" spans="1:7" ht="15">
      <c r="A10906" s="28"/>
      <c r="G10906" s="29"/>
    </row>
    <row r="10907" spans="1:7" ht="15">
      <c r="A10907" s="28"/>
      <c r="G10907" s="29"/>
    </row>
    <row r="10908" spans="1:7" ht="15">
      <c r="A10908" s="28"/>
      <c r="G10908" s="29"/>
    </row>
    <row r="10909" spans="1:7" ht="15">
      <c r="A10909" s="28"/>
      <c r="G10909" s="29"/>
    </row>
    <row r="10910" spans="1:7" ht="15">
      <c r="A10910" s="28"/>
      <c r="G10910" s="29"/>
    </row>
    <row r="10911" spans="1:7" ht="15">
      <c r="A10911" s="28"/>
      <c r="G10911" s="29"/>
    </row>
    <row r="10912" spans="1:7" ht="15">
      <c r="A10912" s="28"/>
      <c r="G10912" s="29"/>
    </row>
    <row r="10913" spans="1:7" ht="15">
      <c r="A10913" s="28"/>
      <c r="G10913" s="29"/>
    </row>
    <row r="10914" spans="1:7" ht="15">
      <c r="A10914" s="28"/>
      <c r="G10914" s="29"/>
    </row>
    <row r="10915" spans="1:7" ht="15">
      <c r="A10915" s="28"/>
      <c r="G10915" s="29"/>
    </row>
    <row r="10916" spans="1:7" ht="15">
      <c r="A10916" s="28"/>
      <c r="G10916" s="29"/>
    </row>
    <row r="10917" spans="1:7" ht="15">
      <c r="A10917" s="28"/>
      <c r="G10917" s="29"/>
    </row>
    <row r="10918" spans="1:7" ht="15">
      <c r="A10918" s="28"/>
      <c r="G10918" s="29"/>
    </row>
    <row r="10919" spans="1:7" ht="15">
      <c r="A10919" s="28"/>
      <c r="G10919" s="29"/>
    </row>
    <row r="10920" spans="1:7" ht="15">
      <c r="A10920" s="28"/>
      <c r="G10920" s="29"/>
    </row>
    <row r="10921" spans="1:7" ht="15">
      <c r="A10921" s="28"/>
      <c r="G10921" s="29"/>
    </row>
    <row r="10922" spans="1:7" ht="15">
      <c r="A10922" s="28"/>
      <c r="G10922" s="29"/>
    </row>
    <row r="10923" spans="1:7" ht="15">
      <c r="A10923" s="28"/>
      <c r="G10923" s="29"/>
    </row>
    <row r="10924" spans="1:7" ht="15">
      <c r="A10924" s="28"/>
      <c r="G10924" s="29"/>
    </row>
    <row r="10925" spans="1:7" ht="15">
      <c r="A10925" s="28"/>
      <c r="G10925" s="29"/>
    </row>
    <row r="10926" spans="1:7" ht="15">
      <c r="A10926" s="28"/>
      <c r="G10926" s="29"/>
    </row>
    <row r="10927" spans="1:7" ht="15">
      <c r="A10927" s="28"/>
      <c r="G10927" s="29"/>
    </row>
    <row r="10928" spans="1:7" ht="15">
      <c r="A10928" s="28"/>
      <c r="G10928" s="29"/>
    </row>
    <row r="10929" spans="1:7" ht="15">
      <c r="A10929" s="28"/>
      <c r="G10929" s="29"/>
    </row>
    <row r="10930" spans="1:7" ht="15">
      <c r="A10930" s="28"/>
      <c r="G10930" s="29"/>
    </row>
    <row r="10931" spans="1:7" ht="15">
      <c r="A10931" s="28"/>
      <c r="G10931" s="29"/>
    </row>
    <row r="10932" spans="1:7" ht="15">
      <c r="A10932" s="28"/>
      <c r="G10932" s="29"/>
    </row>
    <row r="10933" spans="1:7" ht="15">
      <c r="A10933" s="28"/>
      <c r="G10933" s="29"/>
    </row>
    <row r="10934" spans="1:7" ht="15">
      <c r="A10934" s="28"/>
      <c r="G10934" s="29"/>
    </row>
    <row r="10935" spans="1:7" ht="15">
      <c r="A10935" s="28"/>
      <c r="G10935" s="29"/>
    </row>
    <row r="10936" spans="1:7" ht="15">
      <c r="A10936" s="28"/>
      <c r="G10936" s="29"/>
    </row>
    <row r="10937" spans="1:7" ht="15">
      <c r="A10937" s="28"/>
      <c r="G10937" s="29"/>
    </row>
    <row r="10938" spans="1:7" ht="15">
      <c r="A10938" s="28"/>
      <c r="G10938" s="29"/>
    </row>
    <row r="10939" spans="1:7" ht="15">
      <c r="A10939" s="28"/>
      <c r="G10939" s="29"/>
    </row>
    <row r="10940" spans="1:7" ht="15">
      <c r="A10940" s="28"/>
      <c r="G10940" s="29"/>
    </row>
    <row r="10941" spans="1:7" ht="15">
      <c r="A10941" s="28"/>
      <c r="G10941" s="29"/>
    </row>
    <row r="10942" spans="1:7" ht="15">
      <c r="A10942" s="28"/>
      <c r="G10942" s="29"/>
    </row>
    <row r="10943" spans="1:7" ht="15">
      <c r="A10943" s="28"/>
      <c r="G10943" s="29"/>
    </row>
    <row r="10944" spans="1:7" ht="15">
      <c r="A10944" s="28"/>
      <c r="G10944" s="29"/>
    </row>
    <row r="10945" spans="1:7" ht="15">
      <c r="A10945" s="28"/>
      <c r="G10945" s="29"/>
    </row>
    <row r="10946" spans="1:7" ht="15">
      <c r="A10946" s="28"/>
      <c r="G10946" s="29"/>
    </row>
    <row r="10947" spans="1:7" ht="15">
      <c r="A10947" s="28"/>
      <c r="G10947" s="29"/>
    </row>
    <row r="10948" spans="1:7" ht="15">
      <c r="A10948" s="28"/>
      <c r="G10948" s="29"/>
    </row>
    <row r="10949" spans="1:7" ht="15">
      <c r="A10949" s="28"/>
      <c r="G10949" s="29"/>
    </row>
    <row r="10950" spans="1:7" ht="15">
      <c r="A10950" s="28"/>
      <c r="G10950" s="29"/>
    </row>
    <row r="10951" spans="1:7" ht="15">
      <c r="A10951" s="28"/>
      <c r="G10951" s="29"/>
    </row>
    <row r="10952" spans="1:7" ht="15">
      <c r="A10952" s="28"/>
      <c r="G10952" s="29"/>
    </row>
    <row r="10953" spans="1:7" ht="15">
      <c r="A10953" s="28"/>
      <c r="G10953" s="29"/>
    </row>
    <row r="10954" spans="1:7" ht="15">
      <c r="A10954" s="28"/>
      <c r="G10954" s="29"/>
    </row>
    <row r="10955" spans="1:7" ht="15">
      <c r="A10955" s="28"/>
      <c r="G10955" s="29"/>
    </row>
    <row r="10956" spans="1:7" ht="15">
      <c r="A10956" s="28"/>
      <c r="G10956" s="29"/>
    </row>
    <row r="10957" spans="1:7" ht="15">
      <c r="A10957" s="28"/>
      <c r="G10957" s="29"/>
    </row>
    <row r="10958" spans="1:7" ht="15">
      <c r="A10958" s="28"/>
      <c r="G10958" s="29"/>
    </row>
    <row r="10959" spans="1:7" ht="15">
      <c r="A10959" s="28"/>
      <c r="G10959" s="29"/>
    </row>
    <row r="10960" spans="1:7" ht="15">
      <c r="A10960" s="28"/>
      <c r="G10960" s="29"/>
    </row>
    <row r="10961" spans="1:7" ht="15">
      <c r="A10961" s="28"/>
      <c r="G10961" s="29"/>
    </row>
    <row r="10962" spans="1:7" ht="15">
      <c r="A10962" s="28"/>
      <c r="G10962" s="29"/>
    </row>
    <row r="10963" spans="1:7" ht="15">
      <c r="A10963" s="28"/>
      <c r="G10963" s="29"/>
    </row>
    <row r="10964" spans="1:7" ht="15">
      <c r="A10964" s="28"/>
      <c r="G10964" s="29"/>
    </row>
    <row r="10965" spans="1:7" ht="15">
      <c r="A10965" s="28"/>
      <c r="G10965" s="29"/>
    </row>
    <row r="10966" spans="1:7" ht="15">
      <c r="A10966" s="28"/>
      <c r="G10966" s="29"/>
    </row>
    <row r="10967" spans="1:7" ht="15">
      <c r="A10967" s="28"/>
      <c r="G10967" s="29"/>
    </row>
    <row r="10968" spans="1:7" ht="15">
      <c r="A10968" s="28"/>
      <c r="G10968" s="29"/>
    </row>
    <row r="10969" spans="1:7" ht="15">
      <c r="A10969" s="28"/>
      <c r="G10969" s="29"/>
    </row>
    <row r="10970" spans="1:7" ht="15">
      <c r="A10970" s="28"/>
      <c r="G10970" s="29"/>
    </row>
    <row r="10971" spans="1:7" ht="15">
      <c r="A10971" s="28"/>
      <c r="G10971" s="29"/>
    </row>
    <row r="10972" spans="1:7" ht="15">
      <c r="A10972" s="28"/>
      <c r="G10972" s="29"/>
    </row>
    <row r="10973" spans="1:7" ht="15">
      <c r="A10973" s="28"/>
      <c r="G10973" s="29"/>
    </row>
    <row r="10974" spans="1:7" ht="15">
      <c r="A10974" s="28"/>
      <c r="G10974" s="29"/>
    </row>
    <row r="10975" spans="1:7" ht="15">
      <c r="A10975" s="28"/>
      <c r="G10975" s="29"/>
    </row>
    <row r="10976" spans="1:7" ht="15">
      <c r="A10976" s="28"/>
      <c r="G10976" s="29"/>
    </row>
    <row r="10977" spans="1:7" ht="15">
      <c r="A10977" s="28"/>
      <c r="G10977" s="29"/>
    </row>
    <row r="10978" spans="1:7" ht="15">
      <c r="A10978" s="28"/>
      <c r="G10978" s="29"/>
    </row>
    <row r="10979" spans="1:7" ht="15">
      <c r="A10979" s="28"/>
      <c r="G10979" s="29"/>
    </row>
    <row r="10980" spans="1:7" ht="15">
      <c r="A10980" s="28"/>
      <c r="G10980" s="29"/>
    </row>
    <row r="10981" spans="1:7" ht="15">
      <c r="A10981" s="28"/>
      <c r="G10981" s="29"/>
    </row>
    <row r="10982" spans="1:7" ht="15">
      <c r="A10982" s="28"/>
      <c r="G10982" s="29"/>
    </row>
    <row r="10983" spans="1:7" ht="15">
      <c r="A10983" s="28"/>
      <c r="G10983" s="29"/>
    </row>
    <row r="10984" spans="1:7" ht="15">
      <c r="A10984" s="28"/>
      <c r="G10984" s="29"/>
    </row>
    <row r="10985" spans="1:7" ht="15">
      <c r="A10985" s="28"/>
      <c r="G10985" s="29"/>
    </row>
    <row r="10986" spans="1:7" ht="15">
      <c r="A10986" s="28"/>
      <c r="G10986" s="29"/>
    </row>
    <row r="10987" spans="1:7" ht="15">
      <c r="A10987" s="28"/>
      <c r="G10987" s="29"/>
    </row>
    <row r="10988" spans="1:7" ht="15">
      <c r="A10988" s="28"/>
      <c r="G10988" s="29"/>
    </row>
    <row r="10989" spans="1:7" ht="15">
      <c r="A10989" s="28"/>
      <c r="G10989" s="29"/>
    </row>
    <row r="10990" spans="1:7" ht="15">
      <c r="A10990" s="28"/>
      <c r="G10990" s="29"/>
    </row>
    <row r="10991" spans="1:7" ht="15">
      <c r="A10991" s="28"/>
      <c r="G10991" s="29"/>
    </row>
    <row r="10992" spans="1:7" ht="15">
      <c r="A10992" s="28"/>
      <c r="G10992" s="29"/>
    </row>
    <row r="10993" spans="1:7" ht="15">
      <c r="A10993" s="28"/>
      <c r="G10993" s="29"/>
    </row>
    <row r="10994" spans="1:7" ht="15">
      <c r="A10994" s="28"/>
      <c r="G10994" s="29"/>
    </row>
    <row r="10995" spans="1:7" ht="15">
      <c r="A10995" s="28"/>
      <c r="G10995" s="29"/>
    </row>
    <row r="10996" spans="1:7" ht="15">
      <c r="A10996" s="28"/>
      <c r="G10996" s="29"/>
    </row>
    <row r="10997" spans="1:7" ht="15">
      <c r="A10997" s="28"/>
      <c r="G10997" s="29"/>
    </row>
    <row r="10998" spans="1:7" ht="15">
      <c r="A10998" s="28"/>
      <c r="G10998" s="29"/>
    </row>
    <row r="10999" spans="1:7" ht="15">
      <c r="A10999" s="28"/>
      <c r="G10999" s="29"/>
    </row>
    <row r="11000" spans="1:7" ht="15">
      <c r="A11000" s="28"/>
      <c r="G11000" s="29"/>
    </row>
    <row r="11001" spans="1:7" ht="15">
      <c r="A11001" s="28"/>
      <c r="G11001" s="29"/>
    </row>
    <row r="11002" spans="1:7" ht="15">
      <c r="A11002" s="28"/>
      <c r="G11002" s="29"/>
    </row>
    <row r="11003" spans="1:7" ht="15">
      <c r="A11003" s="28"/>
      <c r="G11003" s="29"/>
    </row>
    <row r="11004" spans="1:7" ht="15">
      <c r="A11004" s="28"/>
      <c r="G11004" s="29"/>
    </row>
    <row r="11005" spans="1:7" ht="15">
      <c r="A11005" s="28"/>
      <c r="G11005" s="29"/>
    </row>
    <row r="11006" spans="1:7" ht="15">
      <c r="A11006" s="28"/>
      <c r="G11006" s="29"/>
    </row>
    <row r="11007" spans="1:7" ht="15">
      <c r="A11007" s="28"/>
      <c r="G11007" s="29"/>
    </row>
    <row r="11008" spans="1:7" ht="15">
      <c r="A11008" s="28"/>
      <c r="G11008" s="29"/>
    </row>
    <row r="11009" spans="1:7" ht="15">
      <c r="A11009" s="28"/>
      <c r="G11009" s="29"/>
    </row>
    <row r="11010" spans="1:7" ht="15">
      <c r="A11010" s="28"/>
      <c r="G11010" s="29"/>
    </row>
    <row r="11011" spans="1:7" ht="15">
      <c r="A11011" s="28"/>
      <c r="G11011" s="29"/>
    </row>
    <row r="11012" spans="1:7" ht="15">
      <c r="A11012" s="28"/>
      <c r="G11012" s="29"/>
    </row>
    <row r="11013" spans="1:7" ht="15">
      <c r="A11013" s="28"/>
      <c r="G11013" s="29"/>
    </row>
    <row r="11014" spans="1:7" ht="15">
      <c r="A11014" s="28"/>
      <c r="G11014" s="29"/>
    </row>
    <row r="11015" spans="1:7" ht="15">
      <c r="A11015" s="28"/>
      <c r="G11015" s="29"/>
    </row>
    <row r="11016" spans="1:7" ht="15">
      <c r="A11016" s="28"/>
      <c r="G11016" s="29"/>
    </row>
    <row r="11017" spans="1:7" ht="15">
      <c r="A11017" s="28"/>
      <c r="G11017" s="29"/>
    </row>
    <row r="11018" spans="1:7" ht="15">
      <c r="A11018" s="28"/>
      <c r="G11018" s="29"/>
    </row>
    <row r="11019" spans="1:7" ht="15">
      <c r="A11019" s="28"/>
      <c r="G11019" s="29"/>
    </row>
    <row r="11020" spans="1:7" ht="15">
      <c r="A11020" s="28"/>
      <c r="G11020" s="29"/>
    </row>
    <row r="11021" spans="1:7" ht="15">
      <c r="A11021" s="28"/>
      <c r="G11021" s="29"/>
    </row>
    <row r="11022" spans="1:7" ht="15">
      <c r="A11022" s="28"/>
      <c r="G11022" s="29"/>
    </row>
    <row r="11023" spans="1:7" ht="15">
      <c r="A11023" s="28"/>
      <c r="G11023" s="29"/>
    </row>
    <row r="11024" spans="1:7" ht="15">
      <c r="A11024" s="28"/>
      <c r="G11024" s="29"/>
    </row>
    <row r="11025" spans="1:7" ht="15">
      <c r="A11025" s="28"/>
      <c r="G11025" s="29"/>
    </row>
    <row r="11026" spans="1:7" ht="15">
      <c r="A11026" s="28"/>
      <c r="G11026" s="29"/>
    </row>
    <row r="11027" spans="1:7" ht="15">
      <c r="A11027" s="28"/>
      <c r="G11027" s="29"/>
    </row>
    <row r="11028" spans="1:7" ht="15">
      <c r="A11028" s="28"/>
      <c r="G11028" s="29"/>
    </row>
    <row r="11029" spans="1:7" ht="15">
      <c r="A11029" s="28"/>
      <c r="G11029" s="29"/>
    </row>
    <row r="11030" spans="1:7" ht="15">
      <c r="A11030" s="28"/>
      <c r="G11030" s="29"/>
    </row>
    <row r="11031" spans="1:7" ht="15">
      <c r="A11031" s="28"/>
      <c r="G11031" s="29"/>
    </row>
    <row r="11032" spans="1:7" ht="15">
      <c r="A11032" s="28"/>
      <c r="G11032" s="29"/>
    </row>
    <row r="11033" spans="1:7" ht="15">
      <c r="A11033" s="28"/>
      <c r="G11033" s="29"/>
    </row>
    <row r="11034" spans="1:7" ht="15">
      <c r="A11034" s="28"/>
      <c r="G11034" s="29"/>
    </row>
    <row r="11035" spans="1:7" ht="15">
      <c r="A11035" s="28"/>
      <c r="G11035" s="29"/>
    </row>
    <row r="11036" spans="1:7" ht="15">
      <c r="A11036" s="28"/>
      <c r="G11036" s="29"/>
    </row>
    <row r="11037" spans="1:7" ht="15">
      <c r="A11037" s="28"/>
      <c r="G11037" s="29"/>
    </row>
    <row r="11038" spans="1:7" ht="15">
      <c r="A11038" s="28"/>
      <c r="G11038" s="29"/>
    </row>
    <row r="11039" spans="1:7" ht="15">
      <c r="A11039" s="28"/>
      <c r="G11039" s="29"/>
    </row>
    <row r="11040" spans="1:7" ht="15">
      <c r="A11040" s="28"/>
      <c r="G11040" s="29"/>
    </row>
    <row r="11041" spans="1:7" ht="15">
      <c r="A11041" s="28"/>
      <c r="G11041" s="29"/>
    </row>
    <row r="11042" spans="1:7" ht="15">
      <c r="A11042" s="28"/>
      <c r="G11042" s="29"/>
    </row>
    <row r="11043" spans="1:7" ht="15">
      <c r="A11043" s="28"/>
      <c r="G11043" s="29"/>
    </row>
    <row r="11044" spans="1:7" ht="15">
      <c r="A11044" s="28"/>
      <c r="G11044" s="29"/>
    </row>
    <row r="11045" spans="1:7" ht="15">
      <c r="A11045" s="28"/>
      <c r="G11045" s="29"/>
    </row>
    <row r="11046" spans="1:7" ht="15">
      <c r="A11046" s="28"/>
      <c r="G11046" s="29"/>
    </row>
    <row r="11047" spans="1:7" ht="15">
      <c r="A11047" s="28"/>
      <c r="G11047" s="29"/>
    </row>
    <row r="11048" spans="1:7" ht="15">
      <c r="A11048" s="28"/>
      <c r="G11048" s="29"/>
    </row>
    <row r="11049" spans="1:7" ht="15">
      <c r="A11049" s="28"/>
      <c r="G11049" s="29"/>
    </row>
    <row r="11050" spans="1:7" ht="15">
      <c r="A11050" s="28"/>
      <c r="G11050" s="29"/>
    </row>
    <row r="11051" spans="1:7" ht="15">
      <c r="A11051" s="28"/>
      <c r="G11051" s="29"/>
    </row>
    <row r="11052" spans="1:7" ht="15">
      <c r="A11052" s="28"/>
      <c r="G11052" s="29"/>
    </row>
    <row r="11053" spans="1:7" ht="15">
      <c r="A11053" s="28"/>
      <c r="G11053" s="29"/>
    </row>
    <row r="11054" spans="1:7" ht="15">
      <c r="A11054" s="28"/>
      <c r="G11054" s="29"/>
    </row>
    <row r="11055" spans="1:7" ht="15">
      <c r="A11055" s="28"/>
      <c r="G11055" s="29"/>
    </row>
    <row r="11056" spans="1:7" ht="15">
      <c r="A11056" s="28"/>
      <c r="G11056" s="29"/>
    </row>
    <row r="11057" spans="1:7" ht="15">
      <c r="A11057" s="28"/>
      <c r="G11057" s="29"/>
    </row>
    <row r="11058" spans="1:7" ht="15">
      <c r="A11058" s="28"/>
      <c r="G11058" s="29"/>
    </row>
    <row r="11059" spans="1:7" ht="15">
      <c r="A11059" s="28"/>
      <c r="G11059" s="29"/>
    </row>
    <row r="11060" spans="1:7" ht="15">
      <c r="A11060" s="28"/>
      <c r="G11060" s="29"/>
    </row>
    <row r="11061" spans="1:7" ht="15">
      <c r="A11061" s="28"/>
      <c r="G11061" s="29"/>
    </row>
    <row r="11062" spans="1:7" ht="15">
      <c r="A11062" s="28"/>
      <c r="G11062" s="29"/>
    </row>
    <row r="11063" spans="1:7" ht="15">
      <c r="A11063" s="28"/>
      <c r="G11063" s="29"/>
    </row>
    <row r="11064" spans="1:7" ht="15">
      <c r="A11064" s="28"/>
      <c r="G11064" s="29"/>
    </row>
    <row r="11065" spans="1:7" ht="15">
      <c r="A11065" s="28"/>
      <c r="G11065" s="29"/>
    </row>
    <row r="11066" spans="1:7" ht="15">
      <c r="A11066" s="28"/>
      <c r="G11066" s="29"/>
    </row>
    <row r="11067" spans="1:7" ht="15">
      <c r="A11067" s="28"/>
      <c r="G11067" s="29"/>
    </row>
    <row r="11068" spans="1:7" ht="15">
      <c r="A11068" s="28"/>
      <c r="G11068" s="29"/>
    </row>
    <row r="11069" spans="1:7" ht="15">
      <c r="A11069" s="28"/>
      <c r="G11069" s="29"/>
    </row>
    <row r="11070" spans="1:7" ht="15">
      <c r="A11070" s="28"/>
      <c r="G11070" s="29"/>
    </row>
    <row r="11071" spans="1:7" ht="15">
      <c r="A11071" s="28"/>
      <c r="G11071" s="29"/>
    </row>
    <row r="11072" spans="1:7" ht="15">
      <c r="A11072" s="28"/>
      <c r="G11072" s="29"/>
    </row>
    <row r="11073" spans="1:7" ht="15">
      <c r="A11073" s="28"/>
      <c r="G11073" s="29"/>
    </row>
    <row r="11074" spans="1:7" ht="15">
      <c r="A11074" s="28"/>
      <c r="G11074" s="29"/>
    </row>
    <row r="11075" spans="1:7" ht="15">
      <c r="A11075" s="28"/>
      <c r="G11075" s="29"/>
    </row>
    <row r="11076" spans="1:7" ht="15">
      <c r="A11076" s="28"/>
      <c r="G11076" s="29"/>
    </row>
    <row r="11077" spans="1:7" ht="15">
      <c r="A11077" s="28"/>
      <c r="G11077" s="29"/>
    </row>
    <row r="11078" spans="1:7" ht="15">
      <c r="A11078" s="28"/>
      <c r="G11078" s="29"/>
    </row>
    <row r="11079" spans="1:7" ht="15">
      <c r="A11079" s="28"/>
      <c r="G11079" s="29"/>
    </row>
    <row r="11080" spans="1:7" ht="15">
      <c r="A11080" s="28"/>
      <c r="G11080" s="29"/>
    </row>
    <row r="11081" spans="1:7" ht="15">
      <c r="A11081" s="28"/>
      <c r="G11081" s="29"/>
    </row>
    <row r="11082" spans="1:7" ht="15">
      <c r="A11082" s="28"/>
      <c r="G11082" s="29"/>
    </row>
    <row r="11083" spans="1:7" ht="15">
      <c r="A11083" s="28"/>
      <c r="G11083" s="29"/>
    </row>
    <row r="11084" spans="1:7" ht="15">
      <c r="A11084" s="28"/>
      <c r="G11084" s="29"/>
    </row>
    <row r="11085" spans="1:7" ht="15">
      <c r="A11085" s="28"/>
      <c r="G11085" s="29"/>
    </row>
    <row r="11086" spans="1:7" ht="15">
      <c r="A11086" s="28"/>
      <c r="G11086" s="29"/>
    </row>
    <row r="11087" spans="1:7" ht="15">
      <c r="A11087" s="28"/>
      <c r="G11087" s="29"/>
    </row>
    <row r="11088" spans="1:7" ht="15">
      <c r="A11088" s="28"/>
      <c r="G11088" s="29"/>
    </row>
    <row r="11089" spans="1:7" ht="15">
      <c r="A11089" s="28"/>
      <c r="G11089" s="29"/>
    </row>
    <row r="11090" spans="1:7" ht="15">
      <c r="A11090" s="28"/>
      <c r="G11090" s="29"/>
    </row>
    <row r="11091" spans="1:7" ht="15">
      <c r="A11091" s="28"/>
      <c r="G11091" s="29"/>
    </row>
    <row r="11092" spans="1:7" ht="15">
      <c r="A11092" s="28"/>
      <c r="G11092" s="29"/>
    </row>
    <row r="11093" spans="1:7" ht="15">
      <c r="A11093" s="28"/>
      <c r="G11093" s="29"/>
    </row>
    <row r="11094" spans="1:7" ht="15">
      <c r="A11094" s="28"/>
      <c r="G11094" s="29"/>
    </row>
    <row r="11095" spans="1:7" ht="15">
      <c r="A11095" s="28"/>
      <c r="G11095" s="29"/>
    </row>
    <row r="11096" spans="1:7" ht="15">
      <c r="A11096" s="28"/>
      <c r="G11096" s="29"/>
    </row>
    <row r="11097" spans="1:7" ht="15">
      <c r="A11097" s="28"/>
      <c r="G11097" s="29"/>
    </row>
    <row r="11098" spans="1:7" ht="15">
      <c r="A11098" s="28"/>
      <c r="G11098" s="29"/>
    </row>
    <row r="11099" spans="1:7" ht="15">
      <c r="A11099" s="28"/>
      <c r="G11099" s="29"/>
    </row>
    <row r="11100" spans="1:7" ht="15">
      <c r="A11100" s="28"/>
      <c r="G11100" s="29"/>
    </row>
    <row r="11101" spans="1:7" ht="15">
      <c r="A11101" s="28"/>
      <c r="G11101" s="29"/>
    </row>
    <row r="11102" spans="1:7" ht="15">
      <c r="A11102" s="28"/>
      <c r="G11102" s="29"/>
    </row>
    <row r="11103" spans="1:7" ht="15">
      <c r="A11103" s="28"/>
      <c r="G11103" s="29"/>
    </row>
    <row r="11104" spans="1:7" ht="15">
      <c r="A11104" s="28"/>
      <c r="G11104" s="29"/>
    </row>
    <row r="11105" spans="1:7" ht="15">
      <c r="A11105" s="28"/>
      <c r="G11105" s="29"/>
    </row>
    <row r="11106" spans="1:7" ht="15">
      <c r="A11106" s="28"/>
      <c r="G11106" s="29"/>
    </row>
    <row r="11107" spans="1:7" ht="15">
      <c r="A11107" s="28"/>
      <c r="G11107" s="29"/>
    </row>
    <row r="11108" spans="1:7" ht="15">
      <c r="A11108" s="28"/>
      <c r="G11108" s="29"/>
    </row>
    <row r="11109" spans="1:7" ht="15">
      <c r="A11109" s="28"/>
      <c r="G11109" s="29"/>
    </row>
    <row r="11110" spans="1:7" ht="15">
      <c r="A11110" s="28"/>
      <c r="G11110" s="29"/>
    </row>
    <row r="11111" spans="1:7" ht="15">
      <c r="A11111" s="28"/>
      <c r="G11111" s="29"/>
    </row>
    <row r="11112" spans="1:7" ht="15">
      <c r="A11112" s="28"/>
      <c r="G11112" s="29"/>
    </row>
    <row r="11113" spans="1:7" ht="15">
      <c r="A11113" s="28"/>
      <c r="G11113" s="29"/>
    </row>
    <row r="11114" spans="1:7" ht="15">
      <c r="A11114" s="28"/>
      <c r="G11114" s="29"/>
    </row>
    <row r="11115" spans="1:7" ht="15">
      <c r="A11115" s="28"/>
      <c r="G11115" s="29"/>
    </row>
    <row r="11116" spans="1:7" ht="15">
      <c r="A11116" s="28"/>
      <c r="G11116" s="29"/>
    </row>
    <row r="11117" spans="1:7" ht="15">
      <c r="A11117" s="28"/>
      <c r="G11117" s="29"/>
    </row>
    <row r="11118" spans="1:7" ht="15">
      <c r="A11118" s="28"/>
      <c r="G11118" s="29"/>
    </row>
    <row r="11119" spans="1:7" ht="15">
      <c r="A11119" s="28"/>
      <c r="G11119" s="29"/>
    </row>
    <row r="11120" spans="1:7" ht="15">
      <c r="A11120" s="28"/>
      <c r="G11120" s="29"/>
    </row>
    <row r="11121" spans="1:7" ht="15">
      <c r="A11121" s="28"/>
      <c r="G11121" s="29"/>
    </row>
    <row r="11122" spans="1:7" ht="15">
      <c r="A11122" s="28"/>
      <c r="G11122" s="29"/>
    </row>
    <row r="11123" spans="1:7" ht="15">
      <c r="A11123" s="28"/>
      <c r="G11123" s="29"/>
    </row>
    <row r="11124" spans="1:7" ht="15">
      <c r="A11124" s="28"/>
      <c r="G11124" s="29"/>
    </row>
    <row r="11125" spans="1:7" ht="15">
      <c r="A11125" s="28"/>
      <c r="G11125" s="29"/>
    </row>
    <row r="11126" spans="1:7" ht="15">
      <c r="A11126" s="28"/>
      <c r="G11126" s="29"/>
    </row>
    <row r="11127" spans="1:7" ht="15">
      <c r="A11127" s="28"/>
      <c r="G11127" s="29"/>
    </row>
    <row r="11128" spans="1:7" ht="15">
      <c r="A11128" s="28"/>
      <c r="G11128" s="29"/>
    </row>
    <row r="11129" spans="1:7" ht="15">
      <c r="A11129" s="28"/>
      <c r="G11129" s="29"/>
    </row>
    <row r="11130" spans="1:7" ht="15">
      <c r="A11130" s="28"/>
      <c r="G11130" s="29"/>
    </row>
    <row r="11131" spans="1:7" ht="15">
      <c r="A11131" s="28"/>
      <c r="G11131" s="29"/>
    </row>
    <row r="11132" spans="1:7" ht="15">
      <c r="A11132" s="28"/>
      <c r="G11132" s="29"/>
    </row>
    <row r="11133" spans="1:7" ht="15">
      <c r="A11133" s="28"/>
      <c r="G11133" s="29"/>
    </row>
    <row r="11134" spans="1:7" ht="15">
      <c r="A11134" s="28"/>
      <c r="G11134" s="29"/>
    </row>
    <row r="11135" spans="1:7" ht="15">
      <c r="A11135" s="28"/>
      <c r="G11135" s="29"/>
    </row>
    <row r="11136" spans="1:7" ht="15">
      <c r="A11136" s="28"/>
      <c r="G11136" s="29"/>
    </row>
    <row r="11137" spans="1:7" ht="15">
      <c r="A11137" s="28"/>
      <c r="G11137" s="29"/>
    </row>
    <row r="11138" spans="1:7" ht="15">
      <c r="A11138" s="28"/>
      <c r="G11138" s="29"/>
    </row>
    <row r="11139" spans="1:7" ht="15">
      <c r="A11139" s="28"/>
      <c r="G11139" s="29"/>
    </row>
    <row r="11140" spans="1:7" ht="15">
      <c r="A11140" s="28"/>
      <c r="G11140" s="29"/>
    </row>
    <row r="11141" spans="1:7" ht="15">
      <c r="A11141" s="28"/>
      <c r="G11141" s="29"/>
    </row>
    <row r="11142" spans="1:7" ht="15">
      <c r="A11142" s="28"/>
      <c r="G11142" s="29"/>
    </row>
    <row r="11143" spans="1:7" ht="15">
      <c r="A11143" s="28"/>
      <c r="G11143" s="29"/>
    </row>
    <row r="11144" spans="1:7" ht="15">
      <c r="A11144" s="28"/>
      <c r="G11144" s="29"/>
    </row>
    <row r="11145" spans="1:7" ht="15">
      <c r="A11145" s="28"/>
      <c r="G11145" s="29"/>
    </row>
    <row r="11146" spans="1:7" ht="15">
      <c r="A11146" s="28"/>
      <c r="G11146" s="29"/>
    </row>
    <row r="11147" spans="1:7" ht="15">
      <c r="A11147" s="28"/>
      <c r="G11147" s="29"/>
    </row>
    <row r="11148" spans="1:7" ht="15">
      <c r="A11148" s="28"/>
      <c r="G11148" s="29"/>
    </row>
    <row r="11149" spans="1:7" ht="15">
      <c r="A11149" s="28"/>
      <c r="G11149" s="29"/>
    </row>
    <row r="11150" spans="1:7" ht="15">
      <c r="A11150" s="28"/>
      <c r="G11150" s="29"/>
    </row>
    <row r="11151" spans="1:7" ht="15">
      <c r="A11151" s="28"/>
      <c r="G11151" s="29"/>
    </row>
    <row r="11152" spans="1:7" ht="15">
      <c r="A11152" s="28"/>
      <c r="G11152" s="29"/>
    </row>
    <row r="11153" spans="1:7" ht="15">
      <c r="A11153" s="28"/>
      <c r="G11153" s="29"/>
    </row>
    <row r="11154" spans="1:7" ht="15">
      <c r="A11154" s="28"/>
      <c r="G11154" s="29"/>
    </row>
    <row r="11155" spans="1:7" ht="15">
      <c r="A11155" s="28"/>
      <c r="G11155" s="29"/>
    </row>
    <row r="11156" spans="1:7" ht="15">
      <c r="A11156" s="28"/>
      <c r="G11156" s="29"/>
    </row>
    <row r="11157" spans="1:7" ht="15">
      <c r="A11157" s="28"/>
      <c r="G11157" s="29"/>
    </row>
    <row r="11158" spans="1:7" ht="15">
      <c r="A11158" s="28"/>
      <c r="G11158" s="29"/>
    </row>
    <row r="11159" spans="1:7" ht="15">
      <c r="A11159" s="28"/>
      <c r="G11159" s="29"/>
    </row>
    <row r="11160" spans="1:7" ht="15">
      <c r="A11160" s="28"/>
      <c r="G11160" s="29"/>
    </row>
    <row r="11161" spans="1:7" ht="15">
      <c r="A11161" s="28"/>
      <c r="G11161" s="29"/>
    </row>
    <row r="11162" spans="1:7" ht="15">
      <c r="A11162" s="28"/>
      <c r="G11162" s="29"/>
    </row>
    <row r="11163" spans="1:7" ht="15">
      <c r="A11163" s="28"/>
      <c r="G11163" s="29"/>
    </row>
    <row r="11164" spans="1:7" ht="15">
      <c r="A11164" s="28"/>
      <c r="G11164" s="29"/>
    </row>
    <row r="11165" spans="1:7" ht="15">
      <c r="A11165" s="28"/>
      <c r="G11165" s="29"/>
    </row>
    <row r="11166" spans="1:7" ht="15">
      <c r="A11166" s="28"/>
      <c r="G11166" s="29"/>
    </row>
    <row r="11167" spans="1:7" ht="15">
      <c r="A11167" s="28"/>
      <c r="G11167" s="29"/>
    </row>
    <row r="11168" spans="1:7" ht="15">
      <c r="A11168" s="28"/>
      <c r="G11168" s="29"/>
    </row>
    <row r="11169" spans="1:7" ht="15">
      <c r="A11169" s="28"/>
      <c r="G11169" s="29"/>
    </row>
    <row r="11170" spans="1:7" ht="15">
      <c r="A11170" s="28"/>
      <c r="G11170" s="29"/>
    </row>
    <row r="11171" spans="1:7" ht="15">
      <c r="A11171" s="28"/>
      <c r="G11171" s="29"/>
    </row>
    <row r="11172" spans="1:7" ht="15">
      <c r="A11172" s="28"/>
      <c r="G11172" s="29"/>
    </row>
    <row r="11173" spans="1:7" ht="15">
      <c r="A11173" s="28"/>
      <c r="G11173" s="29"/>
    </row>
    <row r="11174" spans="1:7" ht="15">
      <c r="A11174" s="28"/>
      <c r="G11174" s="29"/>
    </row>
    <row r="11175" spans="1:7" ht="15">
      <c r="A11175" s="28"/>
      <c r="G11175" s="29"/>
    </row>
    <row r="11176" spans="1:7" ht="15">
      <c r="A11176" s="28"/>
      <c r="G11176" s="29"/>
    </row>
    <row r="11177" spans="1:7" ht="15">
      <c r="A11177" s="28"/>
      <c r="G11177" s="29"/>
    </row>
    <row r="11178" spans="1:7" ht="15">
      <c r="A11178" s="28"/>
      <c r="G11178" s="29"/>
    </row>
    <row r="11179" spans="1:7" ht="15">
      <c r="A11179" s="28"/>
      <c r="G11179" s="29"/>
    </row>
    <row r="11180" spans="1:7" ht="15">
      <c r="A11180" s="28"/>
      <c r="G11180" s="29"/>
    </row>
    <row r="11181" spans="1:7" ht="15">
      <c r="A11181" s="28"/>
      <c r="G11181" s="29"/>
    </row>
    <row r="11182" spans="1:7" ht="15">
      <c r="A11182" s="28"/>
      <c r="G11182" s="29"/>
    </row>
    <row r="11183" spans="1:7" ht="15">
      <c r="A11183" s="28"/>
      <c r="G11183" s="29"/>
    </row>
    <row r="11184" spans="1:7" ht="15">
      <c r="A11184" s="28"/>
      <c r="G11184" s="29"/>
    </row>
    <row r="11185" spans="1:7" ht="15">
      <c r="A11185" s="28"/>
      <c r="G11185" s="29"/>
    </row>
    <row r="11186" spans="1:7" ht="15">
      <c r="A11186" s="28"/>
      <c r="G11186" s="29"/>
    </row>
    <row r="11187" spans="1:7" ht="15">
      <c r="A11187" s="28"/>
      <c r="G11187" s="29"/>
    </row>
    <row r="11188" spans="1:7" ht="15">
      <c r="A11188" s="28"/>
      <c r="G11188" s="29"/>
    </row>
    <row r="11189" spans="1:7" ht="15">
      <c r="A11189" s="28"/>
      <c r="G11189" s="29"/>
    </row>
    <row r="11190" spans="1:7" ht="15">
      <c r="A11190" s="28"/>
      <c r="G11190" s="29"/>
    </row>
    <row r="11191" spans="1:7" ht="15">
      <c r="A11191" s="28"/>
      <c r="G11191" s="29"/>
    </row>
    <row r="11192" spans="1:7" ht="15">
      <c r="A11192" s="28"/>
      <c r="G11192" s="29"/>
    </row>
    <row r="11193" spans="1:7" ht="15">
      <c r="A11193" s="28"/>
      <c r="G11193" s="29"/>
    </row>
    <row r="11194" spans="1:7" ht="15">
      <c r="A11194" s="28"/>
      <c r="G11194" s="29"/>
    </row>
    <row r="11195" spans="1:7" ht="15">
      <c r="A11195" s="28"/>
      <c r="G11195" s="29"/>
    </row>
    <row r="11196" spans="1:7" ht="15">
      <c r="A11196" s="28"/>
      <c r="G11196" s="29"/>
    </row>
    <row r="11197" spans="1:7" ht="15">
      <c r="A11197" s="28"/>
      <c r="G11197" s="29"/>
    </row>
    <row r="11198" spans="1:7" ht="15">
      <c r="A11198" s="28"/>
      <c r="G11198" s="29"/>
    </row>
    <row r="11199" spans="1:7" ht="15">
      <c r="A11199" s="28"/>
      <c r="G11199" s="29"/>
    </row>
    <row r="11200" spans="1:7" ht="15">
      <c r="A11200" s="28"/>
      <c r="G11200" s="29"/>
    </row>
    <row r="11201" spans="1:7" ht="15">
      <c r="A11201" s="28"/>
      <c r="G11201" s="29"/>
    </row>
    <row r="11202" spans="1:7" ht="15">
      <c r="A11202" s="28"/>
      <c r="G11202" s="29"/>
    </row>
    <row r="11203" spans="1:7" ht="15">
      <c r="A11203" s="28"/>
      <c r="G11203" s="29"/>
    </row>
    <row r="11204" spans="1:7" ht="15">
      <c r="A11204" s="28"/>
      <c r="G11204" s="29"/>
    </row>
    <row r="11205" spans="1:7" ht="15">
      <c r="A11205" s="28"/>
      <c r="G11205" s="29"/>
    </row>
    <row r="11206" spans="1:7" ht="15">
      <c r="A11206" s="28"/>
      <c r="G11206" s="29"/>
    </row>
    <row r="11207" spans="1:7" ht="15">
      <c r="A11207" s="28"/>
      <c r="G11207" s="29"/>
    </row>
    <row r="11208" spans="1:7" ht="15">
      <c r="A11208" s="28"/>
      <c r="G11208" s="29"/>
    </row>
    <row r="11209" spans="1:7" ht="15">
      <c r="A11209" s="28"/>
      <c r="G11209" s="29"/>
    </row>
    <row r="11210" spans="1:7" ht="15">
      <c r="A11210" s="28"/>
      <c r="G11210" s="29"/>
    </row>
    <row r="11211" spans="1:7" ht="15">
      <c r="A11211" s="28"/>
      <c r="G11211" s="29"/>
    </row>
    <row r="11212" spans="1:7" ht="15">
      <c r="A11212" s="28"/>
      <c r="G11212" s="29"/>
    </row>
    <row r="11213" spans="1:7" ht="15">
      <c r="A11213" s="28"/>
      <c r="G11213" s="29"/>
    </row>
    <row r="11214" spans="1:7" ht="15">
      <c r="A11214" s="28"/>
      <c r="G11214" s="29"/>
    </row>
    <row r="11215" spans="1:7" ht="15">
      <c r="A11215" s="28"/>
      <c r="G11215" s="29"/>
    </row>
    <row r="11216" spans="1:7" ht="15">
      <c r="A11216" s="28"/>
      <c r="G11216" s="29"/>
    </row>
    <row r="11217" spans="1:7" ht="15">
      <c r="A11217" s="28"/>
      <c r="G11217" s="29"/>
    </row>
    <row r="11218" spans="1:7" ht="15">
      <c r="A11218" s="28"/>
      <c r="G11218" s="29"/>
    </row>
    <row r="11219" spans="1:7" ht="15">
      <c r="A11219" s="28"/>
      <c r="G11219" s="29"/>
    </row>
    <row r="11220" spans="1:7" ht="15">
      <c r="A11220" s="28"/>
      <c r="G11220" s="29"/>
    </row>
    <row r="11221" spans="1:7" ht="15">
      <c r="A11221" s="28"/>
      <c r="G11221" s="29"/>
    </row>
    <row r="11222" spans="1:7" ht="15">
      <c r="A11222" s="28"/>
      <c r="G11222" s="29"/>
    </row>
    <row r="11223" spans="1:7" ht="15">
      <c r="A11223" s="28"/>
      <c r="G11223" s="29"/>
    </row>
    <row r="11224" spans="1:7" ht="15">
      <c r="A11224" s="28"/>
      <c r="G11224" s="29"/>
    </row>
    <row r="11225" spans="1:7" ht="15">
      <c r="A11225" s="28"/>
      <c r="G11225" s="29"/>
    </row>
    <row r="11226" spans="1:7" ht="15">
      <c r="A11226" s="28"/>
      <c r="G11226" s="29"/>
    </row>
    <row r="11227" spans="1:7" ht="15">
      <c r="A11227" s="28"/>
      <c r="G11227" s="29"/>
    </row>
    <row r="11228" spans="1:7" ht="15">
      <c r="A11228" s="28"/>
      <c r="G11228" s="29"/>
    </row>
    <row r="11229" spans="1:7" ht="15">
      <c r="A11229" s="28"/>
      <c r="G11229" s="29"/>
    </row>
    <row r="11230" spans="1:7" ht="15">
      <c r="A11230" s="28"/>
      <c r="G11230" s="29"/>
    </row>
    <row r="11231" spans="1:7" ht="15">
      <c r="A11231" s="28"/>
      <c r="G11231" s="29"/>
    </row>
    <row r="11232" spans="1:7" ht="15">
      <c r="A11232" s="28"/>
      <c r="G11232" s="29"/>
    </row>
    <row r="11233" spans="1:7" ht="15">
      <c r="A11233" s="28"/>
      <c r="G11233" s="29"/>
    </row>
    <row r="11234" spans="1:7" ht="15">
      <c r="A11234" s="28"/>
      <c r="G11234" s="29"/>
    </row>
    <row r="11235" spans="1:7" ht="15">
      <c r="A11235" s="28"/>
      <c r="G11235" s="29"/>
    </row>
    <row r="11236" spans="1:7" ht="15">
      <c r="A11236" s="28"/>
      <c r="G11236" s="29"/>
    </row>
    <row r="11237" spans="1:7" ht="15">
      <c r="A11237" s="28"/>
      <c r="G11237" s="29"/>
    </row>
    <row r="11238" spans="1:7" ht="15">
      <c r="A11238" s="28"/>
      <c r="G11238" s="29"/>
    </row>
    <row r="11239" spans="1:7" ht="15">
      <c r="A11239" s="28"/>
      <c r="G11239" s="29"/>
    </row>
    <row r="11240" spans="1:7" ht="15">
      <c r="A11240" s="28"/>
      <c r="G11240" s="29"/>
    </row>
    <row r="11241" spans="1:7" ht="15">
      <c r="A11241" s="28"/>
      <c r="G11241" s="29"/>
    </row>
    <row r="11242" spans="1:7" ht="15">
      <c r="A11242" s="28"/>
      <c r="G11242" s="29"/>
    </row>
    <row r="11243" spans="1:7" ht="15">
      <c r="A11243" s="28"/>
      <c r="G11243" s="29"/>
    </row>
    <row r="11244" spans="1:7" ht="15">
      <c r="A11244" s="28"/>
      <c r="G11244" s="29"/>
    </row>
    <row r="11245" spans="1:7" ht="15">
      <c r="A11245" s="28"/>
      <c r="G11245" s="29"/>
    </row>
    <row r="11246" spans="1:7" ht="15">
      <c r="A11246" s="28"/>
      <c r="G11246" s="29"/>
    </row>
    <row r="11247" spans="1:7" ht="15">
      <c r="A11247" s="28"/>
      <c r="G11247" s="29"/>
    </row>
    <row r="11248" spans="1:7" ht="15">
      <c r="A11248" s="28"/>
      <c r="G11248" s="29"/>
    </row>
    <row r="11249" spans="1:7" ht="15">
      <c r="A11249" s="28"/>
      <c r="G11249" s="29"/>
    </row>
    <row r="11250" spans="1:7" ht="15">
      <c r="A11250" s="28"/>
      <c r="G11250" s="29"/>
    </row>
    <row r="11251" spans="1:7" ht="15">
      <c r="A11251" s="28"/>
      <c r="G11251" s="29"/>
    </row>
    <row r="11252" spans="1:7" ht="15">
      <c r="A11252" s="28"/>
      <c r="G11252" s="29"/>
    </row>
    <row r="11253" spans="1:7" ht="15">
      <c r="A11253" s="28"/>
      <c r="G11253" s="29"/>
    </row>
    <row r="11254" spans="1:7" ht="15">
      <c r="A11254" s="28"/>
      <c r="G11254" s="29"/>
    </row>
    <row r="11255" spans="1:7" ht="15">
      <c r="A11255" s="28"/>
      <c r="G11255" s="29"/>
    </row>
    <row r="11256" spans="1:7" ht="15">
      <c r="A11256" s="28"/>
      <c r="G11256" s="29"/>
    </row>
    <row r="11257" spans="1:7" ht="15">
      <c r="A11257" s="28"/>
      <c r="G11257" s="29"/>
    </row>
    <row r="11258" spans="1:7" ht="15">
      <c r="A11258" s="28"/>
      <c r="G11258" s="29"/>
    </row>
    <row r="11259" spans="1:7" ht="15">
      <c r="A11259" s="28"/>
      <c r="G11259" s="29"/>
    </row>
    <row r="11260" spans="1:7" ht="15">
      <c r="A11260" s="28"/>
      <c r="G11260" s="29"/>
    </row>
    <row r="11261" spans="1:7" ht="15">
      <c r="A11261" s="28"/>
      <c r="G11261" s="29"/>
    </row>
    <row r="11262" spans="1:7" ht="15">
      <c r="A11262" s="28"/>
      <c r="G11262" s="29"/>
    </row>
    <row r="11263" spans="1:7" ht="15">
      <c r="A11263" s="28"/>
      <c r="G11263" s="29"/>
    </row>
    <row r="11264" spans="1:7" ht="15">
      <c r="A11264" s="28"/>
      <c r="G11264" s="29"/>
    </row>
    <row r="11265" spans="1:7" ht="15">
      <c r="A11265" s="28"/>
      <c r="G11265" s="29"/>
    </row>
    <row r="11266" spans="1:7" ht="15">
      <c r="A11266" s="28"/>
      <c r="G11266" s="29"/>
    </row>
    <row r="11267" spans="1:7" ht="15">
      <c r="A11267" s="28"/>
      <c r="G11267" s="29"/>
    </row>
    <row r="11268" spans="1:7" ht="15">
      <c r="A11268" s="28"/>
      <c r="G11268" s="29"/>
    </row>
    <row r="11269" spans="1:7" ht="15">
      <c r="A11269" s="28"/>
      <c r="G11269" s="29"/>
    </row>
    <row r="11270" spans="1:7" ht="15">
      <c r="A11270" s="28"/>
      <c r="G11270" s="29"/>
    </row>
    <row r="11271" spans="1:7" ht="15">
      <c r="A11271" s="28"/>
      <c r="G11271" s="29"/>
    </row>
    <row r="11272" spans="1:7" ht="15">
      <c r="A11272" s="28"/>
      <c r="G11272" s="29"/>
    </row>
    <row r="11273" spans="1:7" ht="15">
      <c r="A11273" s="28"/>
      <c r="G11273" s="29"/>
    </row>
    <row r="11274" spans="1:7" ht="15">
      <c r="A11274" s="28"/>
      <c r="G11274" s="29"/>
    </row>
    <row r="11275" spans="1:7" ht="15">
      <c r="A11275" s="28"/>
      <c r="G11275" s="29"/>
    </row>
    <row r="11276" spans="1:7" ht="15">
      <c r="A11276" s="28"/>
      <c r="G11276" s="29"/>
    </row>
    <row r="11277" spans="1:7" ht="15">
      <c r="A11277" s="28"/>
      <c r="G11277" s="29"/>
    </row>
    <row r="11278" spans="1:7" ht="15">
      <c r="A11278" s="28"/>
      <c r="G11278" s="29"/>
    </row>
    <row r="11279" spans="1:7" ht="15">
      <c r="A11279" s="28"/>
      <c r="G11279" s="29"/>
    </row>
    <row r="11280" spans="1:7" ht="15">
      <c r="A11280" s="28"/>
      <c r="G11280" s="29"/>
    </row>
    <row r="11281" spans="1:7" ht="15">
      <c r="A11281" s="28"/>
      <c r="G11281" s="29"/>
    </row>
    <row r="11282" spans="1:7" ht="15">
      <c r="A11282" s="28"/>
      <c r="G11282" s="29"/>
    </row>
    <row r="11283" spans="1:7" ht="15">
      <c r="A11283" s="28"/>
      <c r="G11283" s="29"/>
    </row>
    <row r="11284" spans="1:7" ht="15">
      <c r="A11284" s="28"/>
      <c r="G11284" s="29"/>
    </row>
    <row r="11285" spans="1:7" ht="15">
      <c r="A11285" s="28"/>
      <c r="G11285" s="29"/>
    </row>
    <row r="11286" spans="1:7" ht="15">
      <c r="A11286" s="28"/>
      <c r="G11286" s="29"/>
    </row>
    <row r="11287" spans="1:7" ht="15">
      <c r="A11287" s="28"/>
      <c r="G11287" s="29"/>
    </row>
    <row r="11288" spans="1:7" ht="15">
      <c r="A11288" s="28"/>
      <c r="G11288" s="29"/>
    </row>
    <row r="11289" spans="1:7" ht="15">
      <c r="A11289" s="28"/>
      <c r="G11289" s="29"/>
    </row>
    <row r="11290" spans="1:7" ht="15">
      <c r="A11290" s="28"/>
      <c r="G11290" s="29"/>
    </row>
    <row r="11291" spans="1:7" ht="15">
      <c r="A11291" s="28"/>
      <c r="G11291" s="29"/>
    </row>
    <row r="11292" spans="1:7" ht="15">
      <c r="A11292" s="28"/>
      <c r="G11292" s="29"/>
    </row>
    <row r="11293" spans="1:7" ht="15">
      <c r="A11293" s="28"/>
      <c r="G11293" s="29"/>
    </row>
    <row r="11294" spans="1:7" ht="15">
      <c r="A11294" s="28"/>
      <c r="G11294" s="29"/>
    </row>
    <row r="11295" spans="1:7" ht="15">
      <c r="A11295" s="28"/>
      <c r="G11295" s="29"/>
    </row>
    <row r="11296" spans="1:7" ht="15">
      <c r="A11296" s="28"/>
      <c r="G11296" s="29"/>
    </row>
    <row r="11297" spans="1:7" ht="15">
      <c r="A11297" s="28"/>
      <c r="G11297" s="29"/>
    </row>
    <row r="11298" spans="1:7" ht="15">
      <c r="A11298" s="28"/>
      <c r="G11298" s="29"/>
    </row>
    <row r="11299" spans="1:7" ht="15">
      <c r="A11299" s="28"/>
      <c r="G11299" s="29"/>
    </row>
    <row r="11300" spans="1:7" ht="15">
      <c r="A11300" s="28"/>
      <c r="G11300" s="29"/>
    </row>
    <row r="11301" spans="1:7" ht="15">
      <c r="A11301" s="28"/>
      <c r="G11301" s="29"/>
    </row>
    <row r="11302" spans="1:7" ht="15">
      <c r="A11302" s="28"/>
      <c r="G11302" s="29"/>
    </row>
    <row r="11303" spans="1:7" ht="15">
      <c r="A11303" s="28"/>
      <c r="G11303" s="29"/>
    </row>
    <row r="11304" spans="1:7" ht="15">
      <c r="A11304" s="28"/>
      <c r="G11304" s="29"/>
    </row>
    <row r="11305" spans="1:7" ht="15">
      <c r="A11305" s="28"/>
      <c r="G11305" s="29"/>
    </row>
    <row r="11306" spans="1:7" ht="15">
      <c r="A11306" s="28"/>
      <c r="G11306" s="29"/>
    </row>
    <row r="11307" spans="1:7" ht="15">
      <c r="A11307" s="28"/>
      <c r="G11307" s="29"/>
    </row>
    <row r="11308" spans="1:7" ht="15">
      <c r="A11308" s="28"/>
      <c r="G11308" s="29"/>
    </row>
    <row r="11309" spans="1:7" ht="15">
      <c r="A11309" s="28"/>
      <c r="G11309" s="29"/>
    </row>
    <row r="11310" spans="1:7" ht="15">
      <c r="A11310" s="28"/>
      <c r="G11310" s="29"/>
    </row>
    <row r="11311" spans="1:7" ht="15">
      <c r="A11311" s="28"/>
      <c r="G11311" s="29"/>
    </row>
    <row r="11312" spans="1:7" ht="15">
      <c r="A11312" s="28"/>
      <c r="G11312" s="29"/>
    </row>
    <row r="11313" spans="1:7" ht="15">
      <c r="A11313" s="28"/>
      <c r="G11313" s="29"/>
    </row>
    <row r="11314" spans="1:7" ht="15">
      <c r="A11314" s="28"/>
      <c r="G11314" s="29"/>
    </row>
    <row r="11315" spans="1:7" ht="15">
      <c r="A11315" s="28"/>
      <c r="G11315" s="29"/>
    </row>
    <row r="11316" spans="1:7" ht="15">
      <c r="A11316" s="28"/>
      <c r="G11316" s="29"/>
    </row>
    <row r="11317" spans="1:7" ht="15">
      <c r="A11317" s="28"/>
      <c r="G11317" s="29"/>
    </row>
    <row r="11318" spans="1:7" ht="15">
      <c r="A11318" s="28"/>
      <c r="G11318" s="29"/>
    </row>
    <row r="11319" spans="1:7" ht="15">
      <c r="A11319" s="28"/>
      <c r="G11319" s="29"/>
    </row>
    <row r="11320" spans="1:7" ht="15">
      <c r="A11320" s="28"/>
      <c r="G11320" s="29"/>
    </row>
    <row r="11321" spans="1:7" ht="15">
      <c r="A11321" s="28"/>
      <c r="G11321" s="29"/>
    </row>
    <row r="11322" spans="1:7" ht="15">
      <c r="A11322" s="28"/>
      <c r="G11322" s="29"/>
    </row>
    <row r="11323" spans="1:7" ht="15">
      <c r="A11323" s="28"/>
      <c r="G11323" s="29"/>
    </row>
    <row r="11324" spans="1:7" ht="15">
      <c r="A11324" s="28"/>
      <c r="G11324" s="29"/>
    </row>
    <row r="11325" spans="1:7" ht="15">
      <c r="A11325" s="28"/>
      <c r="G11325" s="29"/>
    </row>
    <row r="11326" spans="1:7" ht="15">
      <c r="A11326" s="28"/>
      <c r="G11326" s="29"/>
    </row>
    <row r="11327" spans="1:7" ht="15">
      <c r="A11327" s="28"/>
      <c r="G11327" s="29"/>
    </row>
    <row r="11328" spans="1:7" ht="15">
      <c r="A11328" s="28"/>
      <c r="G11328" s="29"/>
    </row>
    <row r="11329" spans="1:7" ht="15">
      <c r="A11329" s="28"/>
      <c r="G11329" s="29"/>
    </row>
    <row r="11330" spans="1:7" ht="15">
      <c r="A11330" s="28"/>
      <c r="G11330" s="29"/>
    </row>
    <row r="11331" spans="1:7" ht="15">
      <c r="A11331" s="28"/>
      <c r="G11331" s="29"/>
    </row>
    <row r="11332" spans="1:7" ht="15">
      <c r="A11332" s="28"/>
      <c r="G11332" s="29"/>
    </row>
    <row r="11333" spans="1:7" ht="15">
      <c r="A11333" s="28"/>
      <c r="G11333" s="29"/>
    </row>
    <row r="11334" spans="1:7" ht="15">
      <c r="A11334" s="28"/>
      <c r="G11334" s="29"/>
    </row>
    <row r="11335" spans="1:7" ht="15">
      <c r="A11335" s="28"/>
      <c r="G11335" s="29"/>
    </row>
    <row r="11336" spans="1:7" ht="15">
      <c r="A11336" s="28"/>
      <c r="G11336" s="29"/>
    </row>
    <row r="11337" spans="1:7" ht="15">
      <c r="A11337" s="28"/>
      <c r="G11337" s="29"/>
    </row>
    <row r="11338" spans="1:7" ht="15">
      <c r="A11338" s="28"/>
      <c r="G11338" s="29"/>
    </row>
    <row r="11339" spans="1:7" ht="15">
      <c r="A11339" s="28"/>
      <c r="G11339" s="29"/>
    </row>
    <row r="11340" spans="1:7" ht="15">
      <c r="A11340" s="28"/>
      <c r="G11340" s="29"/>
    </row>
    <row r="11341" spans="1:7" ht="15">
      <c r="A11341" s="28"/>
      <c r="G11341" s="29"/>
    </row>
    <row r="11342" spans="1:7" ht="15">
      <c r="A11342" s="28"/>
      <c r="G11342" s="29"/>
    </row>
    <row r="11343" spans="1:7" ht="15">
      <c r="A11343" s="28"/>
      <c r="G11343" s="29"/>
    </row>
    <row r="11344" spans="1:7" ht="15">
      <c r="A11344" s="28"/>
      <c r="G11344" s="29"/>
    </row>
    <row r="11345" spans="1:7" ht="15">
      <c r="A11345" s="28"/>
      <c r="G11345" s="29"/>
    </row>
    <row r="11346" spans="1:7" ht="15">
      <c r="A11346" s="28"/>
      <c r="G11346" s="29"/>
    </row>
    <row r="11347" spans="1:7" ht="15">
      <c r="A11347" s="28"/>
      <c r="G11347" s="29"/>
    </row>
    <row r="11348" spans="1:7" ht="15">
      <c r="A11348" s="28"/>
      <c r="G11348" s="29"/>
    </row>
    <row r="11349" spans="1:7" ht="15">
      <c r="A11349" s="28"/>
      <c r="G11349" s="29"/>
    </row>
    <row r="11350" spans="1:7" ht="15">
      <c r="A11350" s="28"/>
      <c r="G11350" s="29"/>
    </row>
    <row r="11351" spans="1:7" ht="15">
      <c r="A11351" s="28"/>
      <c r="G11351" s="29"/>
    </row>
    <row r="11352" spans="1:7" ht="15">
      <c r="A11352" s="28"/>
      <c r="G11352" s="29"/>
    </row>
    <row r="11353" spans="1:7" ht="15">
      <c r="A11353" s="28"/>
      <c r="G11353" s="29"/>
    </row>
    <row r="11354" spans="1:7" ht="15">
      <c r="A11354" s="28"/>
      <c r="G11354" s="29"/>
    </row>
    <row r="11355" spans="1:7" ht="15">
      <c r="A11355" s="28"/>
      <c r="G11355" s="29"/>
    </row>
    <row r="11356" spans="1:7" ht="15">
      <c r="A11356" s="28"/>
      <c r="G11356" s="29"/>
    </row>
    <row r="11357" spans="1:7" ht="15">
      <c r="A11357" s="28"/>
      <c r="G11357" s="29"/>
    </row>
    <row r="11358" spans="1:7" ht="15">
      <c r="A11358" s="28"/>
      <c r="G11358" s="29"/>
    </row>
    <row r="11359" spans="1:7" ht="15">
      <c r="A11359" s="28"/>
      <c r="G11359" s="29"/>
    </row>
    <row r="11360" spans="1:7" ht="15">
      <c r="A11360" s="28"/>
      <c r="G11360" s="29"/>
    </row>
    <row r="11361" spans="1:7" ht="15">
      <c r="A11361" s="28"/>
      <c r="G11361" s="29"/>
    </row>
    <row r="11362" spans="1:7" ht="15">
      <c r="A11362" s="28"/>
      <c r="G11362" s="29"/>
    </row>
    <row r="11363" spans="1:7" ht="15">
      <c r="A11363" s="28"/>
      <c r="G11363" s="29"/>
    </row>
    <row r="11364" spans="1:7" ht="15">
      <c r="A11364" s="28"/>
      <c r="G11364" s="29"/>
    </row>
    <row r="11365" spans="1:7" ht="15">
      <c r="A11365" s="28"/>
      <c r="G11365" s="29"/>
    </row>
    <row r="11366" spans="1:7" ht="15">
      <c r="A11366" s="28"/>
      <c r="G11366" s="29"/>
    </row>
    <row r="11367" spans="1:7" ht="15">
      <c r="A11367" s="28"/>
      <c r="G11367" s="29"/>
    </row>
    <row r="11368" spans="1:7" ht="15">
      <c r="A11368" s="28"/>
      <c r="G11368" s="29"/>
    </row>
    <row r="11369" spans="1:7" ht="15">
      <c r="A11369" s="28"/>
      <c r="G11369" s="29"/>
    </row>
    <row r="11370" spans="1:7" ht="15">
      <c r="A11370" s="28"/>
      <c r="G11370" s="29"/>
    </row>
    <row r="11371" spans="1:7" ht="15">
      <c r="A11371" s="28"/>
      <c r="G11371" s="29"/>
    </row>
    <row r="11372" spans="1:7" ht="15">
      <c r="A11372" s="28"/>
      <c r="G11372" s="29"/>
    </row>
    <row r="11373" spans="1:7" ht="15">
      <c r="A11373" s="28"/>
      <c r="G11373" s="29"/>
    </row>
    <row r="11374" spans="1:7" ht="15">
      <c r="A11374" s="28"/>
      <c r="G11374" s="29"/>
    </row>
    <row r="11375" spans="1:7" ht="15">
      <c r="A11375" s="28"/>
      <c r="G11375" s="29"/>
    </row>
    <row r="11376" spans="1:7" ht="15">
      <c r="A11376" s="28"/>
      <c r="G11376" s="29"/>
    </row>
    <row r="11377" spans="1:7" ht="15">
      <c r="A11377" s="28"/>
      <c r="G11377" s="29"/>
    </row>
    <row r="11378" spans="1:7" ht="15">
      <c r="A11378" s="28"/>
      <c r="G11378" s="29"/>
    </row>
    <row r="11379" spans="1:7" ht="15">
      <c r="A11379" s="28"/>
      <c r="G11379" s="29"/>
    </row>
    <row r="11380" spans="1:7" ht="15">
      <c r="A11380" s="28"/>
      <c r="G11380" s="29"/>
    </row>
    <row r="11381" spans="1:7" ht="15">
      <c r="A11381" s="28"/>
      <c r="G11381" s="29"/>
    </row>
    <row r="11382" spans="1:7" ht="15">
      <c r="A11382" s="28"/>
      <c r="G11382" s="29"/>
    </row>
    <row r="11383" spans="1:7" ht="15">
      <c r="A11383" s="28"/>
      <c r="G11383" s="29"/>
    </row>
    <row r="11384" spans="1:7" ht="15">
      <c r="A11384" s="28"/>
      <c r="G11384" s="29"/>
    </row>
    <row r="11385" spans="1:7" ht="15">
      <c r="A11385" s="28"/>
      <c r="G11385" s="29"/>
    </row>
    <row r="11386" spans="1:7" ht="15">
      <c r="A11386" s="28"/>
      <c r="G11386" s="29"/>
    </row>
    <row r="11387" spans="1:7" ht="15">
      <c r="A11387" s="28"/>
      <c r="G11387" s="29"/>
    </row>
    <row r="11388" spans="1:7" ht="15">
      <c r="A11388" s="28"/>
      <c r="G11388" s="29"/>
    </row>
    <row r="11389" spans="1:7" ht="15">
      <c r="A11389" s="28"/>
      <c r="G11389" s="29"/>
    </row>
    <row r="11390" spans="1:7" ht="15">
      <c r="A11390" s="28"/>
      <c r="G11390" s="29"/>
    </row>
    <row r="11391" spans="1:7" ht="15">
      <c r="A11391" s="28"/>
      <c r="G11391" s="29"/>
    </row>
    <row r="11392" spans="1:7" ht="15">
      <c r="A11392" s="28"/>
      <c r="G11392" s="29"/>
    </row>
    <row r="11393" spans="1:7" ht="15">
      <c r="A11393" s="28"/>
      <c r="G11393" s="29"/>
    </row>
    <row r="11394" spans="1:7" ht="15">
      <c r="A11394" s="28"/>
      <c r="G11394" s="29"/>
    </row>
    <row r="11395" spans="1:7" ht="15">
      <c r="A11395" s="28"/>
      <c r="G11395" s="29"/>
    </row>
    <row r="11396" spans="1:7" ht="15">
      <c r="A11396" s="28"/>
      <c r="G11396" s="29"/>
    </row>
    <row r="11397" spans="1:7" ht="15">
      <c r="A11397" s="28"/>
      <c r="G11397" s="29"/>
    </row>
    <row r="11398" spans="1:7" ht="15">
      <c r="A11398" s="28"/>
      <c r="G11398" s="29"/>
    </row>
    <row r="11399" spans="1:7" ht="15">
      <c r="A11399" s="28"/>
      <c r="G11399" s="29"/>
    </row>
    <row r="11400" spans="1:7" ht="15">
      <c r="A11400" s="28"/>
      <c r="G11400" s="29"/>
    </row>
    <row r="11401" spans="1:7" ht="15">
      <c r="A11401" s="28"/>
      <c r="G11401" s="29"/>
    </row>
    <row r="11402" spans="1:7" ht="15">
      <c r="A11402" s="28"/>
      <c r="G11402" s="29"/>
    </row>
    <row r="11403" spans="1:7" ht="15">
      <c r="A11403" s="28"/>
      <c r="G11403" s="29"/>
    </row>
    <row r="11404" spans="1:7" ht="15">
      <c r="A11404" s="28"/>
      <c r="G11404" s="29"/>
    </row>
    <row r="11405" spans="1:7" ht="15">
      <c r="A11405" s="28"/>
      <c r="G11405" s="29"/>
    </row>
    <row r="11406" spans="1:7" ht="15">
      <c r="A11406" s="28"/>
      <c r="G11406" s="29"/>
    </row>
    <row r="11407" spans="1:7" ht="15">
      <c r="A11407" s="28"/>
      <c r="G11407" s="29"/>
    </row>
    <row r="11408" spans="1:7" ht="15">
      <c r="A11408" s="28"/>
      <c r="G11408" s="29"/>
    </row>
    <row r="11409" spans="1:7" ht="15">
      <c r="A11409" s="28"/>
      <c r="G11409" s="29"/>
    </row>
    <row r="11410" spans="1:7" ht="15">
      <c r="A11410" s="28"/>
      <c r="G11410" s="29"/>
    </row>
    <row r="11411" spans="1:7" ht="15">
      <c r="A11411" s="28"/>
      <c r="G11411" s="29"/>
    </row>
    <row r="11412" spans="1:7" ht="15">
      <c r="A11412" s="28"/>
      <c r="G11412" s="29"/>
    </row>
    <row r="11413" spans="1:7" ht="15">
      <c r="A11413" s="28"/>
      <c r="G11413" s="29"/>
    </row>
    <row r="11414" spans="1:7" ht="15">
      <c r="A11414" s="28"/>
      <c r="G11414" s="29"/>
    </row>
    <row r="11415" spans="1:7" ht="15">
      <c r="A11415" s="28"/>
      <c r="G11415" s="29"/>
    </row>
    <row r="11416" spans="1:7" ht="15">
      <c r="A11416" s="28"/>
      <c r="G11416" s="29"/>
    </row>
    <row r="11417" spans="1:7" ht="15">
      <c r="A11417" s="28"/>
      <c r="G11417" s="29"/>
    </row>
    <row r="11418" spans="1:7" ht="15">
      <c r="A11418" s="28"/>
      <c r="G11418" s="29"/>
    </row>
    <row r="11419" spans="1:7" ht="15">
      <c r="A11419" s="28"/>
      <c r="G11419" s="29"/>
    </row>
    <row r="11420" spans="1:7" ht="15">
      <c r="A11420" s="28"/>
      <c r="G11420" s="29"/>
    </row>
    <row r="11421" spans="1:7" ht="15">
      <c r="A11421" s="28"/>
      <c r="G11421" s="29"/>
    </row>
    <row r="11422" spans="1:7" ht="15">
      <c r="A11422" s="28"/>
      <c r="G11422" s="29"/>
    </row>
    <row r="11423" spans="1:7" ht="15">
      <c r="A11423" s="28"/>
      <c r="G11423" s="29"/>
    </row>
    <row r="11424" spans="1:7" ht="15">
      <c r="A11424" s="28"/>
      <c r="G11424" s="29"/>
    </row>
    <row r="11425" spans="1:7" ht="15">
      <c r="A11425" s="28"/>
      <c r="G11425" s="29"/>
    </row>
    <row r="11426" spans="1:7" ht="15">
      <c r="A11426" s="28"/>
      <c r="G11426" s="29"/>
    </row>
    <row r="11427" spans="1:7" ht="15">
      <c r="A11427" s="28"/>
      <c r="G11427" s="29"/>
    </row>
    <row r="11428" spans="1:7" ht="15">
      <c r="A11428" s="28"/>
      <c r="G11428" s="29"/>
    </row>
    <row r="11429" spans="1:7" ht="15">
      <c r="A11429" s="28"/>
      <c r="G11429" s="29"/>
    </row>
    <row r="11430" spans="1:7" ht="15">
      <c r="A11430" s="28"/>
      <c r="G11430" s="29"/>
    </row>
    <row r="11431" spans="1:7" ht="15">
      <c r="A11431" s="28"/>
      <c r="G11431" s="29"/>
    </row>
    <row r="11432" spans="1:7" ht="15">
      <c r="A11432" s="28"/>
      <c r="G11432" s="29"/>
    </row>
    <row r="11433" spans="1:7" ht="15">
      <c r="A11433" s="28"/>
      <c r="G11433" s="29"/>
    </row>
    <row r="11434" spans="1:7" ht="15">
      <c r="A11434" s="28"/>
      <c r="G11434" s="29"/>
    </row>
    <row r="11435" spans="1:7" ht="15">
      <c r="A11435" s="28"/>
      <c r="G11435" s="29"/>
    </row>
    <row r="11436" spans="1:7" ht="15">
      <c r="A11436" s="28"/>
      <c r="G11436" s="29"/>
    </row>
    <row r="11437" spans="1:7" ht="15">
      <c r="A11437" s="28"/>
      <c r="G11437" s="29"/>
    </row>
    <row r="11438" spans="1:7" ht="15">
      <c r="A11438" s="28"/>
      <c r="G11438" s="29"/>
    </row>
    <row r="11439" spans="1:7" ht="15">
      <c r="A11439" s="28"/>
      <c r="G11439" s="29"/>
    </row>
    <row r="11440" spans="1:7" ht="15">
      <c r="A11440" s="28"/>
      <c r="G11440" s="29"/>
    </row>
    <row r="11441" spans="1:7" ht="15">
      <c r="A11441" s="28"/>
      <c r="G11441" s="29"/>
    </row>
    <row r="11442" spans="1:7" ht="15">
      <c r="A11442" s="28"/>
      <c r="G11442" s="29"/>
    </row>
    <row r="11443" spans="1:7" ht="15">
      <c r="A11443" s="28"/>
      <c r="G11443" s="29"/>
    </row>
    <row r="11444" spans="1:7" ht="15">
      <c r="A11444" s="28"/>
      <c r="G11444" s="29"/>
    </row>
    <row r="11445" spans="1:7" ht="15">
      <c r="A11445" s="28"/>
      <c r="G11445" s="29"/>
    </row>
    <row r="11446" spans="1:7" ht="15">
      <c r="A11446" s="28"/>
      <c r="G11446" s="29"/>
    </row>
    <row r="11447" spans="1:7" ht="15">
      <c r="A11447" s="28"/>
      <c r="G11447" s="29"/>
    </row>
    <row r="11448" spans="1:7" ht="15">
      <c r="A11448" s="28"/>
      <c r="G11448" s="29"/>
    </row>
    <row r="11449" spans="1:7" ht="15">
      <c r="A11449" s="28"/>
      <c r="G11449" s="29"/>
    </row>
    <row r="11450" spans="1:7" ht="15">
      <c r="A11450" s="28"/>
      <c r="G11450" s="29"/>
    </row>
    <row r="11451" spans="1:7" ht="15">
      <c r="A11451" s="28"/>
      <c r="G11451" s="29"/>
    </row>
    <row r="11452" spans="1:7" ht="15">
      <c r="A11452" s="28"/>
      <c r="G11452" s="29"/>
    </row>
    <row r="11453" spans="1:7" ht="15">
      <c r="A11453" s="28"/>
      <c r="G11453" s="29"/>
    </row>
    <row r="11454" spans="1:7" ht="15">
      <c r="A11454" s="28"/>
      <c r="G11454" s="29"/>
    </row>
    <row r="11455" spans="1:7" ht="15">
      <c r="A11455" s="28"/>
      <c r="G11455" s="29"/>
    </row>
    <row r="11456" spans="1:7" ht="15">
      <c r="A11456" s="28"/>
      <c r="G11456" s="29"/>
    </row>
    <row r="11457" spans="1:7" ht="15">
      <c r="A11457" s="28"/>
      <c r="G11457" s="29"/>
    </row>
    <row r="11458" spans="1:7" ht="15">
      <c r="A11458" s="28"/>
      <c r="G11458" s="29"/>
    </row>
    <row r="11459" spans="1:7" ht="15">
      <c r="A11459" s="28"/>
      <c r="G11459" s="29"/>
    </row>
    <row r="11460" spans="1:7" ht="15">
      <c r="A11460" s="28"/>
      <c r="G11460" s="29"/>
    </row>
    <row r="11461" spans="1:7" ht="15">
      <c r="A11461" s="28"/>
      <c r="G11461" s="29"/>
    </row>
    <row r="11462" spans="1:7" ht="15">
      <c r="A11462" s="28"/>
      <c r="G11462" s="29"/>
    </row>
    <row r="11463" spans="1:7" ht="15">
      <c r="A11463" s="28"/>
      <c r="G11463" s="29"/>
    </row>
    <row r="11464" spans="1:7" ht="15">
      <c r="A11464" s="28"/>
      <c r="G11464" s="29"/>
    </row>
    <row r="11465" spans="1:7" ht="15">
      <c r="A11465" s="28"/>
      <c r="G11465" s="29"/>
    </row>
    <row r="11466" spans="1:7" ht="15">
      <c r="A11466" s="28"/>
      <c r="G11466" s="29"/>
    </row>
    <row r="11467" spans="1:7" ht="15">
      <c r="A11467" s="28"/>
      <c r="G11467" s="29"/>
    </row>
    <row r="11468" spans="1:7" ht="15">
      <c r="A11468" s="28"/>
      <c r="G11468" s="29"/>
    </row>
    <row r="11469" spans="1:7" ht="15">
      <c r="A11469" s="28"/>
      <c r="G11469" s="29"/>
    </row>
    <row r="11470" spans="1:7" ht="15">
      <c r="A11470" s="28"/>
      <c r="G11470" s="29"/>
    </row>
    <row r="11471" spans="1:7" ht="15">
      <c r="A11471" s="28"/>
      <c r="G11471" s="29"/>
    </row>
    <row r="11472" spans="1:7" ht="15">
      <c r="A11472" s="28"/>
      <c r="G11472" s="29"/>
    </row>
    <row r="11473" spans="1:7" ht="15">
      <c r="A11473" s="28"/>
      <c r="G11473" s="29"/>
    </row>
    <row r="11474" spans="1:7" ht="15">
      <c r="A11474" s="28"/>
      <c r="G11474" s="29"/>
    </row>
    <row r="11475" spans="1:7" ht="15">
      <c r="A11475" s="28"/>
      <c r="G11475" s="29"/>
    </row>
    <row r="11476" spans="1:7" ht="15">
      <c r="A11476" s="28"/>
      <c r="G11476" s="29"/>
    </row>
    <row r="11477" spans="1:7" ht="15">
      <c r="A11477" s="28"/>
      <c r="G11477" s="29"/>
    </row>
    <row r="11478" spans="1:7" ht="15">
      <c r="A11478" s="28"/>
      <c r="G11478" s="29"/>
    </row>
    <row r="11479" spans="1:7" ht="15">
      <c r="A11479" s="28"/>
      <c r="G11479" s="29"/>
    </row>
    <row r="11480" spans="1:7" ht="15">
      <c r="A11480" s="28"/>
      <c r="G11480" s="29"/>
    </row>
    <row r="11481" spans="1:7" ht="15">
      <c r="A11481" s="28"/>
      <c r="G11481" s="29"/>
    </row>
    <row r="11482" spans="1:7" ht="15">
      <c r="A11482" s="28"/>
      <c r="G11482" s="29"/>
    </row>
    <row r="11483" spans="1:7" ht="15">
      <c r="A11483" s="28"/>
      <c r="G11483" s="29"/>
    </row>
    <row r="11484" spans="1:7" ht="15">
      <c r="A11484" s="28"/>
      <c r="G11484" s="29"/>
    </row>
    <row r="11485" spans="1:7" ht="15">
      <c r="A11485" s="28"/>
      <c r="G11485" s="29"/>
    </row>
    <row r="11486" spans="1:7" ht="15">
      <c r="A11486" s="28"/>
      <c r="G11486" s="29"/>
    </row>
    <row r="11487" spans="1:7" ht="15">
      <c r="A11487" s="28"/>
      <c r="G11487" s="29"/>
    </row>
    <row r="11488" spans="1:7" ht="15">
      <c r="A11488" s="28"/>
      <c r="G11488" s="29"/>
    </row>
    <row r="11489" spans="1:7" ht="15">
      <c r="A11489" s="28"/>
      <c r="G11489" s="29"/>
    </row>
    <row r="11490" spans="1:7" ht="15">
      <c r="A11490" s="28"/>
      <c r="G11490" s="29"/>
    </row>
    <row r="11491" spans="1:7" ht="15">
      <c r="A11491" s="28"/>
      <c r="G11491" s="29"/>
    </row>
    <row r="11492" spans="1:7" ht="15">
      <c r="A11492" s="28"/>
      <c r="G11492" s="29"/>
    </row>
    <row r="11493" spans="1:7" ht="15">
      <c r="A11493" s="28"/>
      <c r="G11493" s="29"/>
    </row>
    <row r="11494" spans="1:7" ht="15">
      <c r="A11494" s="28"/>
      <c r="G11494" s="29"/>
    </row>
    <row r="11495" spans="1:7" ht="15">
      <c r="A11495" s="28"/>
      <c r="G11495" s="29"/>
    </row>
    <row r="11496" spans="1:7" ht="15">
      <c r="A11496" s="28"/>
      <c r="G11496" s="29"/>
    </row>
    <row r="11497" spans="1:7" ht="15">
      <c r="A11497" s="28"/>
      <c r="G11497" s="29"/>
    </row>
    <row r="11498" spans="1:7" ht="15">
      <c r="A11498" s="28"/>
      <c r="G11498" s="29"/>
    </row>
    <row r="11499" spans="1:7" ht="15">
      <c r="A11499" s="28"/>
      <c r="G11499" s="29"/>
    </row>
    <row r="11500" spans="1:7" ht="15">
      <c r="A11500" s="28"/>
      <c r="G11500" s="29"/>
    </row>
    <row r="11501" spans="1:7" ht="15">
      <c r="A11501" s="28"/>
      <c r="G11501" s="29"/>
    </row>
    <row r="11502" spans="1:7" ht="15">
      <c r="A11502" s="28"/>
      <c r="G11502" s="29"/>
    </row>
    <row r="11503" spans="1:7" ht="15">
      <c r="A11503" s="28"/>
      <c r="G11503" s="29"/>
    </row>
    <row r="11504" spans="1:7" ht="15">
      <c r="A11504" s="28"/>
      <c r="G11504" s="29"/>
    </row>
    <row r="11505" spans="1:7" ht="15">
      <c r="A11505" s="28"/>
      <c r="G11505" s="29"/>
    </row>
    <row r="11506" spans="1:7" ht="15">
      <c r="A11506" s="28"/>
      <c r="G11506" s="29"/>
    </row>
    <row r="11507" spans="1:7" ht="15">
      <c r="A11507" s="28"/>
      <c r="G11507" s="29"/>
    </row>
    <row r="11508" spans="1:7" ht="15">
      <c r="A11508" s="28"/>
      <c r="G11508" s="29"/>
    </row>
    <row r="11509" spans="1:7" ht="15">
      <c r="A11509" s="28"/>
      <c r="G11509" s="29"/>
    </row>
    <row r="11510" spans="1:7" ht="15">
      <c r="A11510" s="28"/>
      <c r="G11510" s="29"/>
    </row>
    <row r="11511" spans="1:7" ht="15">
      <c r="A11511" s="28"/>
      <c r="G11511" s="29"/>
    </row>
    <row r="11512" spans="1:7" ht="15">
      <c r="A11512" s="28"/>
      <c r="G11512" s="29"/>
    </row>
    <row r="11513" spans="1:7" ht="15">
      <c r="A11513" s="28"/>
      <c r="G11513" s="29"/>
    </row>
    <row r="11514" spans="1:7" ht="15">
      <c r="A11514" s="28"/>
      <c r="G11514" s="29"/>
    </row>
    <row r="11515" spans="1:7" ht="15">
      <c r="A11515" s="28"/>
      <c r="G11515" s="29"/>
    </row>
    <row r="11516" spans="1:7" ht="15">
      <c r="A11516" s="28"/>
      <c r="G11516" s="29"/>
    </row>
    <row r="11517" spans="1:7" ht="15">
      <c r="A11517" s="28"/>
      <c r="G11517" s="29"/>
    </row>
    <row r="11518" spans="1:7" ht="15">
      <c r="A11518" s="28"/>
      <c r="G11518" s="29"/>
    </row>
    <row r="11519" spans="1:7" ht="15">
      <c r="A11519" s="28"/>
      <c r="G11519" s="29"/>
    </row>
    <row r="11520" spans="1:7" ht="15">
      <c r="A11520" s="28"/>
      <c r="G11520" s="29"/>
    </row>
    <row r="11521" spans="1:7" ht="15">
      <c r="A11521" s="28"/>
      <c r="G11521" s="29"/>
    </row>
    <row r="11522" spans="1:7" ht="15">
      <c r="A11522" s="28"/>
      <c r="G11522" s="29"/>
    </row>
    <row r="11523" spans="1:7" ht="15">
      <c r="A11523" s="28"/>
      <c r="G11523" s="29"/>
    </row>
    <row r="11524" spans="1:7" ht="15">
      <c r="A11524" s="28"/>
      <c r="G11524" s="29"/>
    </row>
    <row r="11525" spans="1:7" ht="15">
      <c r="A11525" s="28"/>
      <c r="G11525" s="29"/>
    </row>
    <row r="11526" spans="1:7" ht="15">
      <c r="A11526" s="28"/>
      <c r="G11526" s="29"/>
    </row>
    <row r="11527" spans="1:7" ht="15">
      <c r="A11527" s="28"/>
      <c r="G11527" s="29"/>
    </row>
    <row r="11528" spans="1:7" ht="15">
      <c r="A11528" s="28"/>
      <c r="G11528" s="29"/>
    </row>
    <row r="11529" spans="1:7" ht="15">
      <c r="A11529" s="28"/>
      <c r="G11529" s="29"/>
    </row>
    <row r="11530" spans="1:7" ht="15">
      <c r="A11530" s="28"/>
      <c r="G11530" s="29"/>
    </row>
    <row r="11531" spans="1:7" ht="15">
      <c r="A11531" s="28"/>
      <c r="G11531" s="29"/>
    </row>
    <row r="11532" spans="1:7" ht="15">
      <c r="A11532" s="28"/>
      <c r="G11532" s="29"/>
    </row>
    <row r="11533" spans="1:7" ht="15">
      <c r="A11533" s="28"/>
      <c r="G11533" s="29"/>
    </row>
    <row r="11534" spans="1:7" ht="15">
      <c r="A11534" s="28"/>
      <c r="G11534" s="29"/>
    </row>
    <row r="11535" spans="1:7" ht="15">
      <c r="A11535" s="28"/>
      <c r="G11535" s="29"/>
    </row>
    <row r="11536" spans="1:7" ht="15">
      <c r="A11536" s="28"/>
      <c r="G11536" s="29"/>
    </row>
    <row r="11537" spans="1:7" ht="15">
      <c r="A11537" s="28"/>
      <c r="G11537" s="29"/>
    </row>
    <row r="11538" spans="1:7" ht="15">
      <c r="A11538" s="28"/>
      <c r="G11538" s="29"/>
    </row>
    <row r="11539" spans="1:7" ht="15">
      <c r="A11539" s="28"/>
      <c r="G11539" s="29"/>
    </row>
    <row r="11540" spans="1:7" ht="15">
      <c r="A11540" s="28"/>
      <c r="G11540" s="29"/>
    </row>
    <row r="11541" spans="1:7" ht="15">
      <c r="A11541" s="28"/>
      <c r="G11541" s="29"/>
    </row>
    <row r="11542" spans="1:7" ht="15">
      <c r="A11542" s="28"/>
      <c r="G11542" s="29"/>
    </row>
    <row r="11543" spans="1:7" ht="15">
      <c r="A11543" s="28"/>
      <c r="G11543" s="29"/>
    </row>
    <row r="11544" spans="1:7" ht="15">
      <c r="A11544" s="28"/>
      <c r="G11544" s="29"/>
    </row>
    <row r="11545" spans="1:7" ht="15">
      <c r="A11545" s="28"/>
      <c r="G11545" s="29"/>
    </row>
    <row r="11546" spans="1:7" ht="15">
      <c r="A11546" s="28"/>
      <c r="G11546" s="29"/>
    </row>
    <row r="11547" spans="1:7" ht="15">
      <c r="A11547" s="28"/>
      <c r="G11547" s="29"/>
    </row>
    <row r="11548" spans="1:7" ht="15">
      <c r="A11548" s="28"/>
      <c r="G11548" s="29"/>
    </row>
    <row r="11549" spans="1:7" ht="15">
      <c r="A11549" s="28"/>
      <c r="G11549" s="29"/>
    </row>
    <row r="11550" spans="1:7" ht="15">
      <c r="A11550" s="28"/>
      <c r="G11550" s="29"/>
    </row>
    <row r="11551" spans="1:7" ht="15">
      <c r="A11551" s="28"/>
      <c r="G11551" s="29"/>
    </row>
    <row r="11552" spans="1:7" ht="15">
      <c r="A11552" s="28"/>
      <c r="G11552" s="29"/>
    </row>
    <row r="11553" spans="1:7" ht="15">
      <c r="A11553" s="28"/>
      <c r="G11553" s="29"/>
    </row>
    <row r="11554" spans="1:7" ht="15">
      <c r="A11554" s="28"/>
      <c r="G11554" s="29"/>
    </row>
    <row r="11555" spans="1:7" ht="15">
      <c r="A11555" s="28"/>
      <c r="G11555" s="29"/>
    </row>
    <row r="11556" spans="1:7" ht="15">
      <c r="A11556" s="28"/>
      <c r="G11556" s="29"/>
    </row>
    <row r="11557" spans="1:7" ht="15">
      <c r="A11557" s="28"/>
      <c r="G11557" s="29"/>
    </row>
    <row r="11558" spans="1:7" ht="15">
      <c r="A11558" s="28"/>
      <c r="G11558" s="29"/>
    </row>
    <row r="11559" spans="1:7" ht="15">
      <c r="A11559" s="28"/>
      <c r="G11559" s="29"/>
    </row>
    <row r="11560" spans="1:7" ht="15">
      <c r="A11560" s="28"/>
      <c r="G11560" s="29"/>
    </row>
    <row r="11561" spans="1:7" ht="15">
      <c r="A11561" s="28"/>
      <c r="G11561" s="29"/>
    </row>
    <row r="11562" spans="1:7" ht="15">
      <c r="A11562" s="28"/>
      <c r="G11562" s="29"/>
    </row>
    <row r="11563" spans="1:7" ht="15">
      <c r="A11563" s="28"/>
      <c r="G11563" s="29"/>
    </row>
    <row r="11564" spans="1:7" ht="15">
      <c r="A11564" s="28"/>
      <c r="G11564" s="29"/>
    </row>
    <row r="11565" spans="1:7" ht="15">
      <c r="A11565" s="28"/>
      <c r="G11565" s="29"/>
    </row>
    <row r="11566" spans="1:7" ht="15">
      <c r="A11566" s="28"/>
      <c r="G11566" s="29"/>
    </row>
    <row r="11567" spans="1:7" ht="15">
      <c r="A11567" s="28"/>
      <c r="G11567" s="29"/>
    </row>
    <row r="11568" spans="1:7" ht="15">
      <c r="A11568" s="28"/>
      <c r="G11568" s="29"/>
    </row>
    <row r="11569" spans="1:7" ht="15">
      <c r="A11569" s="28"/>
      <c r="G11569" s="29"/>
    </row>
    <row r="11570" spans="1:7" ht="15">
      <c r="A11570" s="28"/>
      <c r="G11570" s="29"/>
    </row>
    <row r="11571" spans="1:7" ht="15">
      <c r="A11571" s="28"/>
      <c r="G11571" s="29"/>
    </row>
    <row r="11572" spans="1:7" ht="15">
      <c r="A11572" s="28"/>
      <c r="G11572" s="29"/>
    </row>
    <row r="11573" spans="1:7" ht="15">
      <c r="A11573" s="28"/>
      <c r="G11573" s="29"/>
    </row>
    <row r="11574" spans="1:7" ht="15">
      <c r="A11574" s="28"/>
      <c r="G11574" s="29"/>
    </row>
    <row r="11575" spans="1:7" ht="15">
      <c r="A11575" s="28"/>
      <c r="G11575" s="29"/>
    </row>
    <row r="11576" spans="1:7" ht="15">
      <c r="A11576" s="28"/>
      <c r="G11576" s="29"/>
    </row>
    <row r="11577" spans="1:7" ht="15">
      <c r="A11577" s="28"/>
      <c r="G11577" s="29"/>
    </row>
    <row r="11578" spans="1:7" ht="15">
      <c r="A11578" s="28"/>
      <c r="G11578" s="29"/>
    </row>
    <row r="11579" spans="1:7" ht="15">
      <c r="A11579" s="28"/>
      <c r="G11579" s="29"/>
    </row>
    <row r="11580" spans="1:7" ht="15">
      <c r="A11580" s="28"/>
      <c r="G11580" s="29"/>
    </row>
    <row r="11581" spans="1:7" ht="15">
      <c r="A11581" s="28"/>
      <c r="G11581" s="29"/>
    </row>
    <row r="11582" spans="1:7" ht="15">
      <c r="A11582" s="28"/>
      <c r="G11582" s="29"/>
    </row>
    <row r="11583" spans="1:7" ht="15">
      <c r="A11583" s="28"/>
      <c r="G11583" s="29"/>
    </row>
    <row r="11584" spans="1:7" ht="15">
      <c r="A11584" s="28"/>
      <c r="G11584" s="29"/>
    </row>
    <row r="11585" spans="1:7" ht="15">
      <c r="A11585" s="28"/>
      <c r="G11585" s="29"/>
    </row>
    <row r="11586" spans="1:7" ht="15">
      <c r="A11586" s="28"/>
      <c r="G11586" s="29"/>
    </row>
    <row r="11587" spans="1:7" ht="15">
      <c r="A11587" s="28"/>
      <c r="G11587" s="29"/>
    </row>
    <row r="11588" spans="1:7" ht="15">
      <c r="A11588" s="28"/>
      <c r="G11588" s="29"/>
    </row>
    <row r="11589" spans="1:7" ht="15">
      <c r="A11589" s="28"/>
      <c r="G11589" s="29"/>
    </row>
    <row r="11590" spans="1:7" ht="15">
      <c r="A11590" s="28"/>
      <c r="G11590" s="29"/>
    </row>
    <row r="11591" spans="1:7" ht="15">
      <c r="A11591" s="28"/>
      <c r="G11591" s="29"/>
    </row>
    <row r="11592" spans="1:7" ht="15">
      <c r="A11592" s="28"/>
      <c r="G11592" s="29"/>
    </row>
    <row r="11593" spans="1:7" ht="15">
      <c r="A11593" s="28"/>
      <c r="G11593" s="29"/>
    </row>
    <row r="11594" spans="1:7" ht="15">
      <c r="A11594" s="28"/>
      <c r="G11594" s="29"/>
    </row>
    <row r="11595" spans="1:7" ht="15">
      <c r="A11595" s="28"/>
      <c r="G11595" s="29"/>
    </row>
    <row r="11596" spans="1:7" ht="15">
      <c r="A11596" s="28"/>
      <c r="G11596" s="29"/>
    </row>
    <row r="11597" spans="1:7" ht="15">
      <c r="A11597" s="28"/>
      <c r="G11597" s="29"/>
    </row>
    <row r="11598" spans="1:7" ht="15">
      <c r="A11598" s="28"/>
      <c r="G11598" s="29"/>
    </row>
    <row r="11599" spans="1:7" ht="15">
      <c r="A11599" s="28"/>
      <c r="G11599" s="29"/>
    </row>
    <row r="11600" spans="1:7" ht="15">
      <c r="A11600" s="28"/>
      <c r="G11600" s="29"/>
    </row>
    <row r="11601" spans="1:7" ht="15">
      <c r="A11601" s="28"/>
      <c r="G11601" s="29"/>
    </row>
    <row r="11602" spans="1:7" ht="15">
      <c r="A11602" s="28"/>
      <c r="G11602" s="29"/>
    </row>
    <row r="11603" spans="1:7" ht="15">
      <c r="A11603" s="28"/>
      <c r="G11603" s="29"/>
    </row>
    <row r="11604" spans="1:7" ht="15">
      <c r="A11604" s="28"/>
      <c r="G11604" s="29"/>
    </row>
    <row r="11605" spans="1:7" ht="15">
      <c r="A11605" s="28"/>
      <c r="G11605" s="29"/>
    </row>
    <row r="11606" spans="1:7" ht="15">
      <c r="A11606" s="28"/>
      <c r="G11606" s="29"/>
    </row>
    <row r="11607" spans="1:7" ht="15">
      <c r="A11607" s="28"/>
      <c r="G11607" s="29"/>
    </row>
    <row r="11608" spans="1:7" ht="15">
      <c r="A11608" s="28"/>
      <c r="G11608" s="29"/>
    </row>
    <row r="11609" spans="1:7" ht="15">
      <c r="A11609" s="28"/>
      <c r="G11609" s="29"/>
    </row>
    <row r="11610" spans="1:7" ht="15">
      <c r="A11610" s="28"/>
      <c r="G11610" s="29"/>
    </row>
    <row r="11611" spans="1:7" ht="15">
      <c r="A11611" s="28"/>
      <c r="G11611" s="29"/>
    </row>
    <row r="11612" spans="1:7" ht="15">
      <c r="A11612" s="28"/>
      <c r="G11612" s="29"/>
    </row>
    <row r="11613" spans="1:7" ht="15">
      <c r="A11613" s="28"/>
      <c r="G11613" s="29"/>
    </row>
    <row r="11614" spans="1:7" ht="15">
      <c r="A11614" s="28"/>
      <c r="G11614" s="29"/>
    </row>
    <row r="11615" spans="1:7" ht="15">
      <c r="A11615" s="28"/>
      <c r="G11615" s="29"/>
    </row>
    <row r="11616" spans="1:7" ht="15">
      <c r="A11616" s="28"/>
      <c r="G11616" s="29"/>
    </row>
    <row r="11617" spans="1:7" ht="15">
      <c r="A11617" s="28"/>
      <c r="G11617" s="29"/>
    </row>
    <row r="11618" spans="1:7" ht="15">
      <c r="A11618" s="28"/>
      <c r="G11618" s="29"/>
    </row>
    <row r="11619" spans="1:7" ht="15">
      <c r="A11619" s="28"/>
      <c r="G11619" s="29"/>
    </row>
    <row r="11620" spans="1:7" ht="15">
      <c r="A11620" s="28"/>
      <c r="G11620" s="29"/>
    </row>
    <row r="11621" spans="1:7" ht="15">
      <c r="A11621" s="28"/>
      <c r="G11621" s="29"/>
    </row>
    <row r="11622" spans="1:7" ht="15">
      <c r="A11622" s="28"/>
      <c r="G11622" s="29"/>
    </row>
    <row r="11623" spans="1:7" ht="15">
      <c r="A11623" s="28"/>
      <c r="G11623" s="29"/>
    </row>
    <row r="11624" spans="1:7" ht="15">
      <c r="A11624" s="28"/>
      <c r="G11624" s="29"/>
    </row>
    <row r="11625" spans="1:7" ht="15">
      <c r="A11625" s="28"/>
      <c r="G11625" s="29"/>
    </row>
    <row r="11626" spans="1:7" ht="15">
      <c r="A11626" s="28"/>
      <c r="G11626" s="29"/>
    </row>
    <row r="11627" spans="1:7" ht="15">
      <c r="A11627" s="28"/>
      <c r="G11627" s="29"/>
    </row>
    <row r="11628" spans="1:7" ht="15">
      <c r="A11628" s="28"/>
      <c r="G11628" s="29"/>
    </row>
    <row r="11629" spans="1:7" ht="15">
      <c r="A11629" s="28"/>
      <c r="G11629" s="29"/>
    </row>
    <row r="11630" spans="1:7" ht="15">
      <c r="A11630" s="28"/>
      <c r="G11630" s="29"/>
    </row>
    <row r="11631" spans="1:7" ht="15">
      <c r="A11631" s="28"/>
      <c r="G11631" s="29"/>
    </row>
    <row r="11632" spans="1:7" ht="15">
      <c r="A11632" s="28"/>
      <c r="G11632" s="29"/>
    </row>
    <row r="11633" spans="1:7" ht="15">
      <c r="A11633" s="28"/>
      <c r="G11633" s="29"/>
    </row>
    <row r="11634" spans="1:7" ht="15">
      <c r="A11634" s="28"/>
      <c r="G11634" s="29"/>
    </row>
    <row r="11635" spans="1:7" ht="15">
      <c r="A11635" s="28"/>
      <c r="G11635" s="29"/>
    </row>
    <row r="11636" spans="1:7" ht="15">
      <c r="A11636" s="28"/>
      <c r="G11636" s="29"/>
    </row>
    <row r="11637" spans="1:7" ht="15">
      <c r="A11637" s="28"/>
      <c r="G11637" s="29"/>
    </row>
    <row r="11638" spans="1:7" ht="15">
      <c r="A11638" s="28"/>
      <c r="G11638" s="29"/>
    </row>
    <row r="11639" spans="1:7" ht="15">
      <c r="A11639" s="28"/>
      <c r="G11639" s="29"/>
    </row>
    <row r="11640" spans="1:7" ht="15">
      <c r="A11640" s="28"/>
      <c r="G11640" s="29"/>
    </row>
    <row r="11641" spans="1:7" ht="15">
      <c r="A11641" s="28"/>
      <c r="G11641" s="29"/>
    </row>
    <row r="11642" spans="1:7" ht="15">
      <c r="A11642" s="28"/>
      <c r="G11642" s="29"/>
    </row>
    <row r="11643" spans="1:7" ht="15">
      <c r="A11643" s="28"/>
      <c r="G11643" s="29"/>
    </row>
    <row r="11644" spans="1:7" ht="15">
      <c r="A11644" s="28"/>
      <c r="G11644" s="29"/>
    </row>
    <row r="11645" spans="1:7" ht="15">
      <c r="A11645" s="28"/>
      <c r="G11645" s="29"/>
    </row>
    <row r="11646" spans="1:7" ht="15">
      <c r="A11646" s="28"/>
      <c r="G11646" s="29"/>
    </row>
    <row r="11647" spans="1:7" ht="15">
      <c r="A11647" s="28"/>
      <c r="G11647" s="29"/>
    </row>
    <row r="11648" spans="1:7" ht="15">
      <c r="A11648" s="28"/>
      <c r="G11648" s="29"/>
    </row>
    <row r="11649" spans="1:7" ht="15">
      <c r="A11649" s="28"/>
      <c r="G11649" s="29"/>
    </row>
    <row r="11650" spans="1:7" ht="15">
      <c r="A11650" s="28"/>
      <c r="G11650" s="29"/>
    </row>
    <row r="11651" spans="1:7" ht="15">
      <c r="A11651" s="28"/>
      <c r="G11651" s="29"/>
    </row>
    <row r="11652" spans="1:7" ht="15">
      <c r="A11652" s="28"/>
      <c r="G11652" s="29"/>
    </row>
    <row r="11653" spans="1:7" ht="15">
      <c r="A11653" s="28"/>
      <c r="G11653" s="29"/>
    </row>
    <row r="11654" spans="1:7" ht="15">
      <c r="A11654" s="28"/>
      <c r="G11654" s="29"/>
    </row>
    <row r="11655" spans="1:7" ht="15">
      <c r="A11655" s="28"/>
      <c r="G11655" s="29"/>
    </row>
    <row r="11656" spans="1:7" ht="15">
      <c r="A11656" s="28"/>
      <c r="G11656" s="29"/>
    </row>
    <row r="11657" spans="1:7" ht="15">
      <c r="A11657" s="28"/>
      <c r="G11657" s="29"/>
    </row>
    <row r="11658" spans="1:7" ht="15">
      <c r="A11658" s="28"/>
      <c r="G11658" s="29"/>
    </row>
    <row r="11659" spans="1:7" ht="15">
      <c r="A11659" s="28"/>
      <c r="G11659" s="29"/>
    </row>
    <row r="11660" spans="1:7" ht="15">
      <c r="A11660" s="28"/>
      <c r="G11660" s="29"/>
    </row>
    <row r="11661" spans="1:7" ht="15">
      <c r="A11661" s="28"/>
      <c r="G11661" s="29"/>
    </row>
    <row r="11662" spans="1:7" ht="15">
      <c r="A11662" s="28"/>
      <c r="G11662" s="29"/>
    </row>
    <row r="11663" spans="1:7" ht="15">
      <c r="A11663" s="28"/>
      <c r="G11663" s="29"/>
    </row>
    <row r="11664" spans="1:7" ht="15">
      <c r="A11664" s="28"/>
      <c r="G11664" s="29"/>
    </row>
    <row r="11665" spans="1:7" ht="15">
      <c r="A11665" s="28"/>
      <c r="G11665" s="29"/>
    </row>
    <row r="11666" spans="1:7" ht="15">
      <c r="A11666" s="28"/>
      <c r="G11666" s="29"/>
    </row>
    <row r="11667" spans="1:7" ht="15">
      <c r="A11667" s="28"/>
      <c r="G11667" s="29"/>
    </row>
    <row r="11668" spans="1:7" ht="15">
      <c r="A11668" s="28"/>
      <c r="G11668" s="29"/>
    </row>
    <row r="11669" spans="1:7" ht="15">
      <c r="A11669" s="28"/>
      <c r="G11669" s="29"/>
    </row>
    <row r="11670" spans="1:7" ht="15">
      <c r="A11670" s="28"/>
      <c r="G11670" s="29"/>
    </row>
    <row r="11671" spans="1:7" ht="15">
      <c r="A11671" s="28"/>
      <c r="G11671" s="29"/>
    </row>
    <row r="11672" spans="1:7" ht="15">
      <c r="A11672" s="28"/>
      <c r="G11672" s="29"/>
    </row>
    <row r="11673" spans="1:7" ht="15">
      <c r="A11673" s="28"/>
      <c r="G11673" s="29"/>
    </row>
    <row r="11674" spans="1:7" ht="15">
      <c r="A11674" s="28"/>
      <c r="G11674" s="29"/>
    </row>
    <row r="11675" spans="1:7" ht="15">
      <c r="A11675" s="28"/>
      <c r="G11675" s="29"/>
    </row>
    <row r="11676" spans="1:7" ht="15">
      <c r="A11676" s="28"/>
      <c r="G11676" s="29"/>
    </row>
    <row r="11677" spans="1:7" ht="15">
      <c r="A11677" s="28"/>
      <c r="G11677" s="29"/>
    </row>
    <row r="11678" spans="1:7" ht="15">
      <c r="A11678" s="28"/>
      <c r="G11678" s="29"/>
    </row>
    <row r="11679" spans="1:7" ht="15">
      <c r="A11679" s="28"/>
      <c r="G11679" s="29"/>
    </row>
    <row r="11680" spans="1:7" ht="15">
      <c r="A11680" s="28"/>
      <c r="G11680" s="29"/>
    </row>
    <row r="11681" spans="1:7" ht="15">
      <c r="A11681" s="28"/>
      <c r="G11681" s="29"/>
    </row>
    <row r="11682" spans="1:7" ht="15">
      <c r="A11682" s="28"/>
      <c r="G11682" s="29"/>
    </row>
    <row r="11683" spans="1:7" ht="15">
      <c r="A11683" s="28"/>
      <c r="G11683" s="29"/>
    </row>
    <row r="11684" spans="1:7" ht="15">
      <c r="A11684" s="28"/>
      <c r="G11684" s="29"/>
    </row>
    <row r="11685" spans="1:7" ht="15">
      <c r="A11685" s="28"/>
      <c r="G11685" s="29"/>
    </row>
    <row r="11686" spans="1:7" ht="15">
      <c r="A11686" s="28"/>
      <c r="G11686" s="29"/>
    </row>
    <row r="11687" spans="1:7" ht="15">
      <c r="A11687" s="28"/>
      <c r="G11687" s="29"/>
    </row>
    <row r="11688" spans="1:7" ht="15">
      <c r="A11688" s="28"/>
      <c r="G11688" s="29"/>
    </row>
    <row r="11689" spans="1:7" ht="15">
      <c r="A11689" s="28"/>
      <c r="G11689" s="29"/>
    </row>
    <row r="11690" spans="1:7" ht="15">
      <c r="A11690" s="28"/>
      <c r="G11690" s="29"/>
    </row>
    <row r="11691" spans="1:7" ht="15">
      <c r="A11691" s="28"/>
      <c r="G11691" s="29"/>
    </row>
    <row r="11692" spans="1:7" ht="15">
      <c r="A11692" s="28"/>
      <c r="G11692" s="29"/>
    </row>
    <row r="11693" spans="1:7" ht="15">
      <c r="A11693" s="28"/>
      <c r="G11693" s="29"/>
    </row>
    <row r="11694" spans="1:7" ht="15">
      <c r="A11694" s="28"/>
      <c r="G11694" s="29"/>
    </row>
    <row r="11695" spans="1:7" ht="15">
      <c r="A11695" s="28"/>
      <c r="G11695" s="29"/>
    </row>
    <row r="11696" spans="1:7" ht="15">
      <c r="A11696" s="28"/>
      <c r="G11696" s="29"/>
    </row>
    <row r="11697" spans="1:7" ht="15">
      <c r="A11697" s="28"/>
      <c r="G11697" s="29"/>
    </row>
    <row r="11698" spans="1:7" ht="15">
      <c r="A11698" s="28"/>
      <c r="G11698" s="29"/>
    </row>
    <row r="11699" spans="1:7" ht="15">
      <c r="A11699" s="28"/>
      <c r="G11699" s="29"/>
    </row>
    <row r="11700" spans="1:7" ht="15">
      <c r="A11700" s="28"/>
      <c r="G11700" s="29"/>
    </row>
    <row r="11701" spans="1:7" ht="15">
      <c r="A11701" s="28"/>
      <c r="G11701" s="29"/>
    </row>
    <row r="11702" spans="1:7" ht="15">
      <c r="A11702" s="28"/>
      <c r="G11702" s="29"/>
    </row>
    <row r="11703" spans="1:7" ht="15">
      <c r="A11703" s="28"/>
      <c r="G11703" s="29"/>
    </row>
    <row r="11704" spans="1:7" ht="15">
      <c r="A11704" s="28"/>
      <c r="G11704" s="29"/>
    </row>
    <row r="11705" spans="1:7" ht="15">
      <c r="A11705" s="28"/>
      <c r="G11705" s="29"/>
    </row>
    <row r="11706" spans="1:7" ht="15">
      <c r="A11706" s="28"/>
      <c r="G11706" s="29"/>
    </row>
    <row r="11707" spans="1:7" ht="15">
      <c r="A11707" s="28"/>
      <c r="G11707" s="29"/>
    </row>
    <row r="11708" spans="1:7" ht="15">
      <c r="A11708" s="28"/>
      <c r="G11708" s="29"/>
    </row>
    <row r="11709" spans="1:7" ht="15">
      <c r="A11709" s="28"/>
      <c r="G11709" s="29"/>
    </row>
    <row r="11710" spans="1:7" ht="15">
      <c r="A11710" s="28"/>
      <c r="G11710" s="29"/>
    </row>
    <row r="11711" spans="1:7" ht="15">
      <c r="A11711" s="28"/>
      <c r="G11711" s="29"/>
    </row>
    <row r="11712" spans="1:7" ht="15">
      <c r="A11712" s="28"/>
      <c r="G11712" s="29"/>
    </row>
    <row r="11713" spans="1:7" ht="15">
      <c r="A11713" s="28"/>
      <c r="G11713" s="29"/>
    </row>
    <row r="11714" spans="1:7" ht="15">
      <c r="A11714" s="28"/>
      <c r="G11714" s="29"/>
    </row>
    <row r="11715" spans="1:7" ht="15">
      <c r="A11715" s="28"/>
      <c r="G11715" s="29"/>
    </row>
    <row r="11716" spans="1:7" ht="15">
      <c r="A11716" s="28"/>
      <c r="G11716" s="29"/>
    </row>
    <row r="11717" spans="1:7" ht="15">
      <c r="A11717" s="28"/>
      <c r="G11717" s="29"/>
    </row>
    <row r="11718" spans="1:7" ht="15">
      <c r="A11718" s="28"/>
      <c r="G11718" s="29"/>
    </row>
    <row r="11719" spans="1:7" ht="15">
      <c r="A11719" s="28"/>
      <c r="G11719" s="29"/>
    </row>
    <row r="11720" spans="1:7" ht="15">
      <c r="A11720" s="28"/>
      <c r="G11720" s="29"/>
    </row>
    <row r="11721" spans="1:7" ht="15">
      <c r="A11721" s="28"/>
      <c r="G11721" s="29"/>
    </row>
    <row r="11722" spans="1:7" ht="15">
      <c r="A11722" s="28"/>
      <c r="G11722" s="29"/>
    </row>
    <row r="11723" spans="1:7" ht="15">
      <c r="A11723" s="28"/>
      <c r="G11723" s="29"/>
    </row>
    <row r="11724" spans="1:7" ht="15">
      <c r="A11724" s="28"/>
      <c r="G11724" s="29"/>
    </row>
    <row r="11725" spans="1:7" ht="15">
      <c r="A11725" s="28"/>
      <c r="G11725" s="29"/>
    </row>
    <row r="11726" spans="1:7" ht="15">
      <c r="A11726" s="28"/>
      <c r="G11726" s="29"/>
    </row>
    <row r="11727" spans="1:7" ht="15">
      <c r="A11727" s="28"/>
      <c r="G11727" s="29"/>
    </row>
    <row r="11728" spans="1:7" ht="15">
      <c r="A11728" s="28"/>
      <c r="G11728" s="29"/>
    </row>
    <row r="11729" spans="1:7" ht="15">
      <c r="A11729" s="28"/>
      <c r="G11729" s="29"/>
    </row>
    <row r="11730" spans="1:7" ht="15">
      <c r="A11730" s="28"/>
      <c r="G11730" s="29"/>
    </row>
    <row r="11731" spans="1:7" ht="15">
      <c r="A11731" s="28"/>
      <c r="G11731" s="29"/>
    </row>
    <row r="11732" spans="1:7" ht="15">
      <c r="A11732" s="28"/>
      <c r="G11732" s="29"/>
    </row>
    <row r="11733" spans="1:7" ht="15">
      <c r="A11733" s="28"/>
      <c r="G11733" s="29"/>
    </row>
    <row r="11734" spans="1:7" ht="15">
      <c r="A11734" s="28"/>
      <c r="G11734" s="29"/>
    </row>
    <row r="11735" spans="1:7" ht="15">
      <c r="A11735" s="28"/>
      <c r="G11735" s="29"/>
    </row>
    <row r="11736" spans="1:7" ht="15">
      <c r="A11736" s="28"/>
      <c r="G11736" s="29"/>
    </row>
    <row r="11737" spans="1:7" ht="15">
      <c r="A11737" s="28"/>
      <c r="G11737" s="29"/>
    </row>
    <row r="11738" spans="1:7" ht="15">
      <c r="A11738" s="28"/>
      <c r="G11738" s="29"/>
    </row>
    <row r="11739" spans="1:7" ht="15">
      <c r="A11739" s="28"/>
      <c r="G11739" s="29"/>
    </row>
    <row r="11740" spans="1:7" ht="15">
      <c r="A11740" s="28"/>
      <c r="G11740" s="29"/>
    </row>
    <row r="11741" spans="1:7" ht="15">
      <c r="A11741" s="28"/>
      <c r="G11741" s="29"/>
    </row>
    <row r="11742" spans="1:7" ht="15">
      <c r="A11742" s="28"/>
      <c r="G11742" s="29"/>
    </row>
    <row r="11743" spans="1:7" ht="15">
      <c r="A11743" s="28"/>
      <c r="G11743" s="29"/>
    </row>
    <row r="11744" spans="1:7" ht="15">
      <c r="A11744" s="28"/>
      <c r="G11744" s="29"/>
    </row>
    <row r="11745" spans="1:7" ht="15">
      <c r="A11745" s="28"/>
      <c r="G11745" s="29"/>
    </row>
    <row r="11746" spans="1:7" ht="15">
      <c r="A11746" s="28"/>
      <c r="G11746" s="29"/>
    </row>
    <row r="11747" spans="1:7" ht="15">
      <c r="A11747" s="28"/>
      <c r="G11747" s="29"/>
    </row>
    <row r="11748" spans="1:7" ht="15">
      <c r="A11748" s="28"/>
      <c r="G11748" s="29"/>
    </row>
    <row r="11749" spans="1:7" ht="15">
      <c r="A11749" s="28"/>
      <c r="G11749" s="29"/>
    </row>
    <row r="11750" spans="1:7" ht="15">
      <c r="A11750" s="28"/>
      <c r="G11750" s="29"/>
    </row>
    <row r="11751" spans="1:7" ht="15">
      <c r="A11751" s="28"/>
      <c r="G11751" s="29"/>
    </row>
    <row r="11752" spans="1:7" ht="15">
      <c r="A11752" s="28"/>
      <c r="G11752" s="29"/>
    </row>
    <row r="11753" spans="1:7" ht="15">
      <c r="A11753" s="28"/>
      <c r="G11753" s="29"/>
    </row>
    <row r="11754" spans="1:7" ht="15">
      <c r="A11754" s="28"/>
      <c r="G11754" s="29"/>
    </row>
    <row r="11755" spans="1:7" ht="15">
      <c r="A11755" s="28"/>
      <c r="G11755" s="29"/>
    </row>
    <row r="11756" spans="1:7" ht="15">
      <c r="A11756" s="28"/>
      <c r="G11756" s="29"/>
    </row>
    <row r="11757" spans="1:7" ht="15">
      <c r="A11757" s="28"/>
      <c r="G11757" s="29"/>
    </row>
    <row r="11758" spans="1:7" ht="15">
      <c r="A11758" s="28"/>
      <c r="G11758" s="29"/>
    </row>
    <row r="11759" spans="1:7" ht="15">
      <c r="A11759" s="28"/>
      <c r="G11759" s="29"/>
    </row>
    <row r="11760" spans="1:7" ht="15">
      <c r="A11760" s="28"/>
      <c r="G11760" s="29"/>
    </row>
    <row r="11761" spans="1:7" ht="15">
      <c r="A11761" s="28"/>
      <c r="G11761" s="29"/>
    </row>
    <row r="11762" spans="1:7" ht="15">
      <c r="A11762" s="28"/>
      <c r="G11762" s="29"/>
    </row>
    <row r="11763" spans="1:7" ht="15">
      <c r="A11763" s="28"/>
      <c r="G11763" s="29"/>
    </row>
    <row r="11764" spans="1:7" ht="15">
      <c r="A11764" s="28"/>
      <c r="G11764" s="29"/>
    </row>
    <row r="11765" spans="1:7" ht="15">
      <c r="A11765" s="28"/>
      <c r="G11765" s="29"/>
    </row>
    <row r="11766" spans="1:7" ht="15">
      <c r="A11766" s="28"/>
      <c r="G11766" s="29"/>
    </row>
    <row r="11767" spans="1:7" ht="15">
      <c r="A11767" s="28"/>
      <c r="G11767" s="29"/>
    </row>
    <row r="11768" spans="1:7" ht="15">
      <c r="A11768" s="28"/>
      <c r="G11768" s="29"/>
    </row>
    <row r="11769" spans="1:7" ht="15">
      <c r="A11769" s="28"/>
      <c r="G11769" s="29"/>
    </row>
    <row r="11770" spans="1:7" ht="15">
      <c r="A11770" s="28"/>
      <c r="G11770" s="29"/>
    </row>
    <row r="11771" spans="1:7" ht="15">
      <c r="A11771" s="28"/>
      <c r="G11771" s="29"/>
    </row>
    <row r="11772" spans="1:7" ht="15">
      <c r="A11772" s="28"/>
      <c r="G11772" s="29"/>
    </row>
    <row r="11773" spans="1:7" ht="15">
      <c r="A11773" s="28"/>
      <c r="G11773" s="29"/>
    </row>
    <row r="11774" spans="1:7" ht="15">
      <c r="A11774" s="28"/>
      <c r="G11774" s="29"/>
    </row>
    <row r="11775" spans="1:7" ht="15">
      <c r="A11775" s="28"/>
      <c r="G11775" s="29"/>
    </row>
    <row r="11776" spans="1:7" ht="15">
      <c r="A11776" s="28"/>
      <c r="G11776" s="29"/>
    </row>
    <row r="11777" spans="1:7" ht="15">
      <c r="A11777" s="28"/>
      <c r="G11777" s="29"/>
    </row>
    <row r="11778" spans="1:7" ht="15">
      <c r="A11778" s="28"/>
      <c r="G11778" s="29"/>
    </row>
    <row r="11779" spans="1:7" ht="15">
      <c r="A11779" s="28"/>
      <c r="G11779" s="29"/>
    </row>
    <row r="11780" spans="1:7" ht="15">
      <c r="A11780" s="28"/>
      <c r="G11780" s="29"/>
    </row>
    <row r="11781" spans="1:7" ht="15">
      <c r="A11781" s="28"/>
      <c r="G11781" s="29"/>
    </row>
    <row r="11782" spans="1:7" ht="15">
      <c r="A11782" s="28"/>
      <c r="G11782" s="29"/>
    </row>
    <row r="11783" spans="1:7" ht="15">
      <c r="A11783" s="28"/>
      <c r="G11783" s="29"/>
    </row>
    <row r="11784" spans="1:7" ht="15">
      <c r="A11784" s="28"/>
      <c r="G11784" s="29"/>
    </row>
    <row r="11785" spans="1:7" ht="15">
      <c r="A11785" s="28"/>
      <c r="G11785" s="29"/>
    </row>
    <row r="11786" spans="1:7" ht="15">
      <c r="A11786" s="28"/>
      <c r="G11786" s="29"/>
    </row>
    <row r="11787" spans="1:7" ht="15">
      <c r="A11787" s="28"/>
      <c r="G11787" s="29"/>
    </row>
    <row r="11788" spans="1:7" ht="15">
      <c r="A11788" s="28"/>
      <c r="G11788" s="29"/>
    </row>
    <row r="11789" spans="1:7" ht="15">
      <c r="A11789" s="28"/>
      <c r="G11789" s="29"/>
    </row>
    <row r="11790" spans="1:7" ht="15">
      <c r="A11790" s="28"/>
      <c r="G11790" s="29"/>
    </row>
    <row r="11791" spans="1:7" ht="15">
      <c r="A11791" s="28"/>
      <c r="G11791" s="29"/>
    </row>
    <row r="11792" spans="1:7" ht="15">
      <c r="A11792" s="28"/>
      <c r="G11792" s="29"/>
    </row>
    <row r="11793" spans="1:7" ht="15">
      <c r="A11793" s="28"/>
      <c r="G11793" s="29"/>
    </row>
    <row r="11794" spans="1:7" ht="15">
      <c r="A11794" s="28"/>
      <c r="G11794" s="29"/>
    </row>
    <row r="11795" spans="1:7" ht="15">
      <c r="A11795" s="28"/>
      <c r="G11795" s="29"/>
    </row>
    <row r="11796" spans="1:7" ht="15">
      <c r="A11796" s="28"/>
      <c r="G11796" s="29"/>
    </row>
    <row r="11797" spans="1:7" ht="15">
      <c r="A11797" s="28"/>
      <c r="G11797" s="29"/>
    </row>
    <row r="11798" spans="1:7" ht="15">
      <c r="A11798" s="28"/>
      <c r="G11798" s="29"/>
    </row>
    <row r="11799" spans="1:7" ht="15">
      <c r="A11799" s="28"/>
      <c r="G11799" s="29"/>
    </row>
    <row r="11800" spans="1:7" ht="15">
      <c r="A11800" s="28"/>
      <c r="G11800" s="29"/>
    </row>
    <row r="11801" spans="1:7" ht="15">
      <c r="A11801" s="28"/>
      <c r="G11801" s="29"/>
    </row>
    <row r="11802" spans="1:7" ht="15">
      <c r="A11802" s="28"/>
      <c r="G11802" s="29"/>
    </row>
    <row r="11803" spans="1:7" ht="15">
      <c r="A11803" s="28"/>
      <c r="G11803" s="29"/>
    </row>
    <row r="11804" spans="1:7" ht="15">
      <c r="A11804" s="28"/>
      <c r="G11804" s="29"/>
    </row>
    <row r="11805" spans="1:7" ht="15">
      <c r="A11805" s="28"/>
      <c r="G11805" s="29"/>
    </row>
    <row r="11806" spans="1:7" ht="15">
      <c r="A11806" s="28"/>
      <c r="G11806" s="29"/>
    </row>
    <row r="11807" spans="1:7" ht="15">
      <c r="A11807" s="28"/>
      <c r="G11807" s="29"/>
    </row>
    <row r="11808" spans="1:7" ht="15">
      <c r="A11808" s="28"/>
      <c r="G11808" s="29"/>
    </row>
    <row r="11809" spans="1:7" ht="15">
      <c r="A11809" s="28"/>
      <c r="G11809" s="29"/>
    </row>
    <row r="11810" spans="1:7" ht="15">
      <c r="A11810" s="28"/>
      <c r="G11810" s="29"/>
    </row>
    <row r="11811" spans="1:7" ht="15">
      <c r="A11811" s="28"/>
      <c r="G11811" s="29"/>
    </row>
    <row r="11812" spans="1:7" ht="15">
      <c r="A11812" s="28"/>
      <c r="G11812" s="29"/>
    </row>
    <row r="11813" spans="1:7" ht="15">
      <c r="A11813" s="28"/>
      <c r="G11813" s="29"/>
    </row>
    <row r="11814" spans="1:7" ht="15">
      <c r="A11814" s="28"/>
      <c r="G11814" s="29"/>
    </row>
    <row r="11815" spans="1:7" ht="15">
      <c r="A11815" s="28"/>
      <c r="G11815" s="29"/>
    </row>
    <row r="11816" spans="1:7" ht="15">
      <c r="A11816" s="28"/>
      <c r="G11816" s="29"/>
    </row>
    <row r="11817" spans="1:7" ht="15">
      <c r="A11817" s="28"/>
      <c r="G11817" s="29"/>
    </row>
    <row r="11818" spans="1:7" ht="15">
      <c r="A11818" s="28"/>
      <c r="G11818" s="29"/>
    </row>
    <row r="11819" spans="1:7" ht="15">
      <c r="A11819" s="28"/>
      <c r="G11819" s="29"/>
    </row>
    <row r="11820" spans="1:7" ht="15">
      <c r="A11820" s="28"/>
      <c r="G11820" s="29"/>
    </row>
    <row r="11821" spans="1:7" ht="15">
      <c r="A11821" s="28"/>
      <c r="G11821" s="29"/>
    </row>
    <row r="11822" spans="1:7" ht="15">
      <c r="A11822" s="28"/>
      <c r="G11822" s="29"/>
    </row>
    <row r="11823" spans="1:7" ht="15">
      <c r="A11823" s="28"/>
      <c r="G11823" s="29"/>
    </row>
    <row r="11824" spans="1:7" ht="15">
      <c r="A11824" s="28"/>
      <c r="G11824" s="29"/>
    </row>
    <row r="11825" spans="1:7" ht="15">
      <c r="A11825" s="28"/>
      <c r="G11825" s="29"/>
    </row>
    <row r="11826" spans="1:7" ht="15">
      <c r="A11826" s="28"/>
      <c r="G11826" s="29"/>
    </row>
    <row r="11827" spans="1:7" ht="15">
      <c r="A11827" s="28"/>
      <c r="G11827" s="29"/>
    </row>
    <row r="11828" spans="1:7" ht="15">
      <c r="A11828" s="28"/>
      <c r="G11828" s="29"/>
    </row>
    <row r="11829" spans="1:7" ht="15">
      <c r="A11829" s="28"/>
      <c r="G11829" s="29"/>
    </row>
    <row r="11830" spans="1:7" ht="15">
      <c r="A11830" s="28"/>
      <c r="G11830" s="29"/>
    </row>
    <row r="11831" spans="1:7" ht="15">
      <c r="A11831" s="28"/>
      <c r="G11831" s="29"/>
    </row>
    <row r="11832" spans="1:7" ht="15">
      <c r="A11832" s="28"/>
      <c r="G11832" s="29"/>
    </row>
    <row r="11833" spans="1:7" ht="15">
      <c r="A11833" s="28"/>
      <c r="G11833" s="29"/>
    </row>
    <row r="11834" spans="1:7" ht="15">
      <c r="A11834" s="28"/>
      <c r="G11834" s="29"/>
    </row>
    <row r="11835" spans="1:7" ht="15">
      <c r="A11835" s="28"/>
      <c r="G11835" s="29"/>
    </row>
    <row r="11836" spans="1:7" ht="15">
      <c r="A11836" s="28"/>
      <c r="G11836" s="29"/>
    </row>
    <row r="11837" spans="1:7" ht="15">
      <c r="A11837" s="28"/>
      <c r="G11837" s="29"/>
    </row>
    <row r="11838" spans="1:7" ht="15">
      <c r="A11838" s="28"/>
      <c r="G11838" s="29"/>
    </row>
    <row r="11839" spans="1:7" ht="15">
      <c r="A11839" s="28"/>
      <c r="G11839" s="29"/>
    </row>
    <row r="11840" spans="1:7" ht="15">
      <c r="A11840" s="28"/>
      <c r="G11840" s="29"/>
    </row>
    <row r="11841" spans="1:7" ht="15">
      <c r="A11841" s="28"/>
      <c r="G11841" s="29"/>
    </row>
    <row r="11842" spans="1:7" ht="15">
      <c r="A11842" s="28"/>
      <c r="G11842" s="29"/>
    </row>
    <row r="11843" spans="1:7" ht="15">
      <c r="A11843" s="28"/>
      <c r="G11843" s="29"/>
    </row>
    <row r="11844" spans="1:7" ht="15">
      <c r="A11844" s="28"/>
      <c r="G11844" s="29"/>
    </row>
    <row r="11845" spans="1:7" ht="15">
      <c r="A11845" s="28"/>
      <c r="G11845" s="29"/>
    </row>
    <row r="11846" spans="1:7" ht="15">
      <c r="A11846" s="28"/>
      <c r="G11846" s="29"/>
    </row>
    <row r="11847" spans="1:7" ht="15">
      <c r="A11847" s="28"/>
      <c r="G11847" s="29"/>
    </row>
    <row r="11848" spans="1:7" ht="15">
      <c r="A11848" s="28"/>
      <c r="G11848" s="29"/>
    </row>
    <row r="11849" spans="1:7" ht="15">
      <c r="A11849" s="28"/>
      <c r="G11849" s="29"/>
    </row>
    <row r="11850" spans="1:7" ht="15">
      <c r="A11850" s="28"/>
      <c r="G11850" s="29"/>
    </row>
    <row r="11851" spans="1:7" ht="15">
      <c r="A11851" s="28"/>
      <c r="G11851" s="29"/>
    </row>
    <row r="11852" spans="1:7" ht="15">
      <c r="A11852" s="28"/>
      <c r="G11852" s="29"/>
    </row>
    <row r="11853" spans="1:7" ht="15">
      <c r="A11853" s="28"/>
      <c r="G11853" s="29"/>
    </row>
    <row r="11854" spans="1:7" ht="15">
      <c r="A11854" s="28"/>
      <c r="G11854" s="29"/>
    </row>
    <row r="11855" spans="1:7" ht="15">
      <c r="A11855" s="28"/>
      <c r="G11855" s="29"/>
    </row>
    <row r="11856" spans="1:7" ht="15">
      <c r="A11856" s="28"/>
      <c r="G11856" s="29"/>
    </row>
    <row r="11857" spans="1:7" ht="15">
      <c r="A11857" s="28"/>
      <c r="G11857" s="29"/>
    </row>
    <row r="11858" spans="1:7" ht="15">
      <c r="A11858" s="28"/>
      <c r="G11858" s="29"/>
    </row>
    <row r="11859" spans="1:7" ht="15">
      <c r="A11859" s="28"/>
      <c r="G11859" s="29"/>
    </row>
    <row r="11860" spans="1:7" ht="15">
      <c r="A11860" s="28"/>
      <c r="G11860" s="29"/>
    </row>
    <row r="11861" spans="1:7" ht="15">
      <c r="A11861" s="28"/>
      <c r="G11861" s="29"/>
    </row>
    <row r="11862" spans="1:7" ht="15">
      <c r="A11862" s="28"/>
      <c r="G11862" s="29"/>
    </row>
    <row r="11863" spans="1:7" ht="15">
      <c r="A11863" s="28"/>
      <c r="G11863" s="29"/>
    </row>
    <row r="11864" spans="1:7" ht="15">
      <c r="A11864" s="28"/>
      <c r="G11864" s="29"/>
    </row>
    <row r="11865" spans="1:7" ht="15">
      <c r="A11865" s="28"/>
      <c r="G11865" s="29"/>
    </row>
    <row r="11866" spans="1:7" ht="15">
      <c r="A11866" s="28"/>
      <c r="G11866" s="29"/>
    </row>
    <row r="11867" spans="1:7" ht="15">
      <c r="A11867" s="28"/>
      <c r="G11867" s="29"/>
    </row>
    <row r="11868" spans="1:7" ht="15">
      <c r="A11868" s="28"/>
      <c r="G11868" s="29"/>
    </row>
    <row r="11869" spans="1:7" ht="15">
      <c r="A11869" s="28"/>
      <c r="G11869" s="29"/>
    </row>
    <row r="11870" spans="1:7" ht="15">
      <c r="A11870" s="28"/>
      <c r="G11870" s="29"/>
    </row>
    <row r="11871" spans="1:7" ht="15">
      <c r="A11871" s="28"/>
      <c r="G11871" s="29"/>
    </row>
    <row r="11872" spans="1:7" ht="15">
      <c r="A11872" s="28"/>
      <c r="G11872" s="29"/>
    </row>
    <row r="11873" spans="1:7" ht="15">
      <c r="A11873" s="28"/>
      <c r="G11873" s="29"/>
    </row>
    <row r="11874" spans="1:7" ht="15">
      <c r="A11874" s="28"/>
      <c r="G11874" s="29"/>
    </row>
    <row r="11875" spans="1:7" ht="15">
      <c r="A11875" s="28"/>
      <c r="G11875" s="29"/>
    </row>
    <row r="11876" spans="1:7" ht="15">
      <c r="A11876" s="28"/>
      <c r="G11876" s="29"/>
    </row>
    <row r="11877" spans="1:7" ht="15">
      <c r="A11877" s="28"/>
      <c r="G11877" s="29"/>
    </row>
    <row r="11878" spans="1:7" ht="15">
      <c r="A11878" s="28"/>
      <c r="G11878" s="29"/>
    </row>
    <row r="11879" spans="1:7" ht="15">
      <c r="A11879" s="28"/>
      <c r="G11879" s="29"/>
    </row>
    <row r="11880" spans="1:7" ht="15">
      <c r="A11880" s="28"/>
      <c r="G11880" s="29"/>
    </row>
    <row r="11881" spans="1:7" ht="15">
      <c r="A11881" s="28"/>
      <c r="G11881" s="29"/>
    </row>
    <row r="11882" spans="1:7" ht="15">
      <c r="A11882" s="28"/>
      <c r="G11882" s="29"/>
    </row>
    <row r="11883" spans="1:7" ht="15">
      <c r="A11883" s="28"/>
      <c r="G11883" s="29"/>
    </row>
    <row r="11884" spans="1:7" ht="15">
      <c r="A11884" s="28"/>
      <c r="G11884" s="29"/>
    </row>
    <row r="11885" spans="1:7" ht="15">
      <c r="A11885" s="28"/>
      <c r="G11885" s="29"/>
    </row>
    <row r="11886" spans="1:7" ht="15">
      <c r="A11886" s="28"/>
      <c r="G11886" s="29"/>
    </row>
    <row r="11887" spans="1:7" ht="15">
      <c r="A11887" s="28"/>
      <c r="G11887" s="29"/>
    </row>
    <row r="11888" spans="1:7" ht="15">
      <c r="A11888" s="28"/>
      <c r="G11888" s="29"/>
    </row>
    <row r="11889" spans="1:7" ht="15">
      <c r="A11889" s="28"/>
      <c r="G11889" s="29"/>
    </row>
    <row r="11890" spans="1:7" ht="15">
      <c r="A11890" s="28"/>
      <c r="G11890" s="29"/>
    </row>
    <row r="11891" spans="1:7" ht="15">
      <c r="A11891" s="28"/>
      <c r="G11891" s="29"/>
    </row>
    <row r="11892" spans="1:7" ht="15">
      <c r="A11892" s="28"/>
      <c r="G11892" s="29"/>
    </row>
    <row r="11893" spans="1:7" ht="15">
      <c r="A11893" s="28"/>
      <c r="G11893" s="29"/>
    </row>
    <row r="11894" spans="1:7" ht="15">
      <c r="A11894" s="28"/>
      <c r="G11894" s="29"/>
    </row>
    <row r="11895" spans="1:7" ht="15">
      <c r="A11895" s="28"/>
      <c r="G11895" s="29"/>
    </row>
    <row r="11896" spans="1:7" ht="15">
      <c r="A11896" s="28"/>
      <c r="G11896" s="29"/>
    </row>
    <row r="11897" spans="1:7" ht="15">
      <c r="A11897" s="28"/>
      <c r="G11897" s="29"/>
    </row>
    <row r="11898" spans="1:7" ht="15">
      <c r="A11898" s="28"/>
      <c r="G11898" s="29"/>
    </row>
    <row r="11899" spans="1:7" ht="15">
      <c r="A11899" s="28"/>
      <c r="G11899" s="29"/>
    </row>
    <row r="11900" spans="1:7" ht="15">
      <c r="A11900" s="28"/>
      <c r="G11900" s="29"/>
    </row>
    <row r="11901" spans="1:7" ht="15">
      <c r="A11901" s="28"/>
      <c r="G11901" s="29"/>
    </row>
    <row r="11902" spans="1:7" ht="15">
      <c r="A11902" s="28"/>
      <c r="G11902" s="29"/>
    </row>
    <row r="11903" spans="1:7" ht="15">
      <c r="A11903" s="28"/>
      <c r="G11903" s="29"/>
    </row>
    <row r="11904" spans="1:7" ht="15">
      <c r="A11904" s="28"/>
      <c r="G11904" s="29"/>
    </row>
    <row r="11905" spans="1:7" ht="15">
      <c r="A11905" s="28"/>
      <c r="G11905" s="29"/>
    </row>
    <row r="11906" spans="1:7" ht="15">
      <c r="A11906" s="28"/>
      <c r="G11906" s="29"/>
    </row>
    <row r="11907" spans="1:7" ht="15">
      <c r="A11907" s="28"/>
      <c r="G11907" s="29"/>
    </row>
    <row r="11908" spans="1:7" ht="15">
      <c r="A11908" s="28"/>
      <c r="G11908" s="29"/>
    </row>
    <row r="11909" spans="1:7" ht="15">
      <c r="A11909" s="28"/>
      <c r="G11909" s="29"/>
    </row>
    <row r="11910" spans="1:7" ht="15">
      <c r="A11910" s="28"/>
      <c r="G11910" s="29"/>
    </row>
    <row r="11911" spans="1:7" ht="15">
      <c r="A11911" s="28"/>
      <c r="G11911" s="29"/>
    </row>
    <row r="11912" spans="1:7" ht="15">
      <c r="A11912" s="28"/>
      <c r="G11912" s="29"/>
    </row>
    <row r="11913" spans="1:7" ht="15">
      <c r="A11913" s="28"/>
      <c r="G11913" s="29"/>
    </row>
    <row r="11914" spans="1:7" ht="15">
      <c r="A11914" s="28"/>
      <c r="G11914" s="29"/>
    </row>
    <row r="11915" spans="1:7" ht="15">
      <c r="A11915" s="28"/>
      <c r="G11915" s="29"/>
    </row>
    <row r="11916" spans="1:7" ht="15">
      <c r="A11916" s="28"/>
      <c r="G11916" s="29"/>
    </row>
    <row r="11917" spans="1:7" ht="15">
      <c r="A11917" s="28"/>
      <c r="G11917" s="29"/>
    </row>
    <row r="11918" spans="1:7" ht="15">
      <c r="A11918" s="28"/>
      <c r="G11918" s="29"/>
    </row>
    <row r="11919" spans="1:7" ht="15">
      <c r="A11919" s="28"/>
      <c r="G11919" s="29"/>
    </row>
    <row r="11920" spans="1:7" ht="15">
      <c r="A11920" s="28"/>
      <c r="G11920" s="29"/>
    </row>
    <row r="11921" spans="1:7" ht="15">
      <c r="A11921" s="28"/>
      <c r="G11921" s="29"/>
    </row>
    <row r="11922" spans="1:7" ht="15">
      <c r="A11922" s="28"/>
      <c r="G11922" s="29"/>
    </row>
    <row r="11923" spans="1:7" ht="15">
      <c r="A11923" s="28"/>
      <c r="G11923" s="29"/>
    </row>
    <row r="11924" spans="1:7" ht="15">
      <c r="A11924" s="28"/>
      <c r="G11924" s="29"/>
    </row>
    <row r="11925" spans="1:7" ht="15">
      <c r="A11925" s="28"/>
      <c r="G11925" s="29"/>
    </row>
    <row r="11926" spans="1:7" ht="15">
      <c r="A11926" s="28"/>
      <c r="G11926" s="29"/>
    </row>
    <row r="11927" spans="1:7" ht="15">
      <c r="A11927" s="28"/>
      <c r="G11927" s="29"/>
    </row>
    <row r="11928" spans="1:7" ht="15">
      <c r="A11928" s="28"/>
      <c r="G11928" s="29"/>
    </row>
    <row r="11929" spans="1:7" ht="15">
      <c r="A11929" s="28"/>
      <c r="G11929" s="29"/>
    </row>
    <row r="11930" spans="1:7" ht="15">
      <c r="A11930" s="28"/>
      <c r="G11930" s="29"/>
    </row>
    <row r="11931" spans="1:7" ht="15">
      <c r="A11931" s="28"/>
      <c r="G11931" s="29"/>
    </row>
    <row r="11932" spans="1:7" ht="15">
      <c r="A11932" s="28"/>
      <c r="G11932" s="29"/>
    </row>
    <row r="11933" spans="1:7" ht="15">
      <c r="A11933" s="28"/>
      <c r="G11933" s="29"/>
    </row>
    <row r="11934" spans="1:7" ht="15">
      <c r="A11934" s="28"/>
      <c r="G11934" s="29"/>
    </row>
    <row r="11935" spans="1:7" ht="15">
      <c r="A11935" s="28"/>
      <c r="G11935" s="29"/>
    </row>
    <row r="11936" spans="1:7" ht="15">
      <c r="A11936" s="28"/>
      <c r="G11936" s="29"/>
    </row>
    <row r="11937" spans="1:7" ht="15">
      <c r="A11937" s="28"/>
      <c r="G11937" s="29"/>
    </row>
    <row r="11938" spans="1:7" ht="15">
      <c r="A11938" s="28"/>
      <c r="G11938" s="29"/>
    </row>
    <row r="11939" spans="1:7" ht="15">
      <c r="A11939" s="28"/>
      <c r="G11939" s="29"/>
    </row>
    <row r="11940" spans="1:7" ht="15">
      <c r="A11940" s="28"/>
      <c r="G11940" s="29"/>
    </row>
    <row r="11941" spans="1:7" ht="15">
      <c r="A11941" s="28"/>
      <c r="G11941" s="29"/>
    </row>
    <row r="11942" spans="1:7" ht="15">
      <c r="A11942" s="28"/>
      <c r="G11942" s="29"/>
    </row>
    <row r="11943" spans="1:7" ht="15">
      <c r="A11943" s="28"/>
      <c r="G11943" s="29"/>
    </row>
    <row r="11944" spans="1:7" ht="15">
      <c r="A11944" s="28"/>
      <c r="G11944" s="29"/>
    </row>
    <row r="11945" spans="1:7" ht="15">
      <c r="A11945" s="28"/>
      <c r="G11945" s="29"/>
    </row>
    <row r="11946" spans="1:7" ht="15">
      <c r="A11946" s="28"/>
      <c r="G11946" s="29"/>
    </row>
    <row r="11947" spans="1:7" ht="15">
      <c r="A11947" s="28"/>
      <c r="G11947" s="29"/>
    </row>
    <row r="11948" spans="1:7" ht="15">
      <c r="A11948" s="28"/>
      <c r="G11948" s="29"/>
    </row>
    <row r="11949" spans="1:7" ht="15">
      <c r="A11949" s="28"/>
      <c r="G11949" s="29"/>
    </row>
    <row r="11950" spans="1:7" ht="15">
      <c r="A11950" s="28"/>
      <c r="G11950" s="29"/>
    </row>
    <row r="11951" spans="1:7" ht="15">
      <c r="A11951" s="28"/>
      <c r="G11951" s="29"/>
    </row>
    <row r="11952" spans="1:7" ht="15">
      <c r="A11952" s="28"/>
      <c r="G11952" s="29"/>
    </row>
    <row r="11953" spans="1:7" ht="15">
      <c r="A11953" s="28"/>
      <c r="G11953" s="29"/>
    </row>
    <row r="11954" spans="1:7" ht="15">
      <c r="A11954" s="28"/>
      <c r="G11954" s="29"/>
    </row>
    <row r="11955" spans="1:7" ht="15">
      <c r="A11955" s="28"/>
      <c r="G11955" s="29"/>
    </row>
    <row r="11956" spans="1:7" ht="15">
      <c r="A11956" s="28"/>
      <c r="G11956" s="29"/>
    </row>
    <row r="11957" spans="1:7" ht="15">
      <c r="A11957" s="28"/>
      <c r="G11957" s="29"/>
    </row>
    <row r="11958" spans="1:7" ht="15">
      <c r="A11958" s="28"/>
      <c r="G11958" s="29"/>
    </row>
    <row r="11959" spans="1:7" ht="15">
      <c r="A11959" s="28"/>
      <c r="G11959" s="29"/>
    </row>
    <row r="11960" spans="1:7" ht="15">
      <c r="A11960" s="28"/>
      <c r="G11960" s="29"/>
    </row>
    <row r="11961" spans="1:7" ht="15">
      <c r="A11961" s="28"/>
      <c r="G11961" s="29"/>
    </row>
    <row r="11962" spans="1:7" ht="15">
      <c r="A11962" s="28"/>
      <c r="G11962" s="29"/>
    </row>
    <row r="11963" spans="1:7" ht="15">
      <c r="A11963" s="28"/>
      <c r="G11963" s="29"/>
    </row>
    <row r="11964" spans="1:7" ht="15">
      <c r="A11964" s="28"/>
      <c r="G11964" s="29"/>
    </row>
    <row r="11965" spans="1:7" ht="15">
      <c r="A11965" s="28"/>
      <c r="G11965" s="29"/>
    </row>
    <row r="11966" spans="1:7" ht="15">
      <c r="A11966" s="28"/>
      <c r="G11966" s="29"/>
    </row>
    <row r="11967" spans="1:7" ht="15">
      <c r="A11967" s="28"/>
      <c r="G11967" s="29"/>
    </row>
    <row r="11968" spans="1:7" ht="15">
      <c r="A11968" s="28"/>
      <c r="G11968" s="29"/>
    </row>
    <row r="11969" spans="1:7" ht="15">
      <c r="A11969" s="28"/>
      <c r="G11969" s="29"/>
    </row>
    <row r="11970" spans="1:7" ht="15">
      <c r="A11970" s="28"/>
      <c r="G11970" s="29"/>
    </row>
    <row r="11971" spans="1:7" ht="15">
      <c r="A11971" s="28"/>
      <c r="G11971" s="29"/>
    </row>
    <row r="11972" spans="1:7" ht="15">
      <c r="A11972" s="28"/>
      <c r="G11972" s="29"/>
    </row>
    <row r="11973" spans="1:7" ht="15">
      <c r="A11973" s="28"/>
      <c r="G11973" s="29"/>
    </row>
    <row r="11974" spans="1:7" ht="15">
      <c r="A11974" s="28"/>
      <c r="G11974" s="29"/>
    </row>
    <row r="11975" spans="1:7" ht="15">
      <c r="A11975" s="28"/>
      <c r="G11975" s="29"/>
    </row>
    <row r="11976" spans="1:7" ht="15">
      <c r="A11976" s="28"/>
      <c r="G11976" s="29"/>
    </row>
    <row r="11977" spans="1:7" ht="15">
      <c r="A11977" s="28"/>
      <c r="G11977" s="29"/>
    </row>
    <row r="11978" spans="1:7" ht="15">
      <c r="A11978" s="28"/>
      <c r="G11978" s="29"/>
    </row>
    <row r="11979" spans="1:7" ht="15">
      <c r="A11979" s="28"/>
      <c r="G11979" s="29"/>
    </row>
    <row r="11980" spans="1:7" ht="15">
      <c r="A11980" s="28"/>
      <c r="G11980" s="29"/>
    </row>
    <row r="11981" spans="1:7" ht="15">
      <c r="A11981" s="28"/>
      <c r="G11981" s="29"/>
    </row>
    <row r="11982" spans="1:7" ht="15">
      <c r="A11982" s="28"/>
      <c r="G11982" s="29"/>
    </row>
    <row r="11983" spans="1:7" ht="15">
      <c r="A11983" s="28"/>
      <c r="G11983" s="29"/>
    </row>
    <row r="11984" spans="1:7" ht="15">
      <c r="A11984" s="28"/>
      <c r="G11984" s="29"/>
    </row>
    <row r="11985" spans="1:7" ht="15">
      <c r="A11985" s="28"/>
      <c r="G11985" s="29"/>
    </row>
    <row r="11986" spans="1:7" ht="15">
      <c r="A11986" s="28"/>
      <c r="G11986" s="29"/>
    </row>
    <row r="11987" spans="1:7" ht="15">
      <c r="A11987" s="28"/>
      <c r="G11987" s="29"/>
    </row>
    <row r="11988" spans="1:7" ht="15">
      <c r="A11988" s="28"/>
      <c r="G11988" s="29"/>
    </row>
    <row r="11989" spans="1:7" ht="15">
      <c r="A11989" s="28"/>
      <c r="G11989" s="29"/>
    </row>
    <row r="11990" spans="1:7" ht="15">
      <c r="A11990" s="28"/>
      <c r="G11990" s="29"/>
    </row>
    <row r="11991" spans="1:7" ht="15">
      <c r="A11991" s="28"/>
      <c r="G11991" s="29"/>
    </row>
    <row r="11992" spans="1:7" ht="15">
      <c r="A11992" s="28"/>
      <c r="G11992" s="29"/>
    </row>
    <row r="11993" spans="1:7" ht="15">
      <c r="A11993" s="28"/>
      <c r="G11993" s="29"/>
    </row>
    <row r="11994" spans="1:7" ht="15">
      <c r="A11994" s="28"/>
      <c r="G11994" s="29"/>
    </row>
    <row r="11995" spans="1:7" ht="15">
      <c r="A11995" s="28"/>
      <c r="G11995" s="29"/>
    </row>
    <row r="11996" spans="1:7" ht="15">
      <c r="A11996" s="28"/>
      <c r="G11996" s="29"/>
    </row>
    <row r="11997" spans="1:7" ht="15">
      <c r="A11997" s="28"/>
      <c r="G11997" s="29"/>
    </row>
    <row r="11998" spans="1:7" ht="15">
      <c r="A11998" s="28"/>
      <c r="G11998" s="29"/>
    </row>
    <row r="11999" spans="1:7" ht="15">
      <c r="A11999" s="28"/>
      <c r="G11999" s="29"/>
    </row>
    <row r="12000" spans="1:7" ht="15">
      <c r="A12000" s="28"/>
      <c r="G12000" s="29"/>
    </row>
    <row r="12001" spans="1:7" ht="15">
      <c r="A12001" s="28"/>
      <c r="G12001" s="29"/>
    </row>
    <row r="12002" spans="1:7" ht="15">
      <c r="A12002" s="28"/>
      <c r="G12002" s="29"/>
    </row>
    <row r="12003" spans="1:7" ht="15">
      <c r="A12003" s="28"/>
      <c r="G12003" s="29"/>
    </row>
    <row r="12004" spans="1:7" ht="15">
      <c r="A12004" s="28"/>
      <c r="G12004" s="29"/>
    </row>
    <row r="12005" spans="1:7" ht="15">
      <c r="A12005" s="28"/>
      <c r="G12005" s="29"/>
    </row>
    <row r="12006" spans="1:7" ht="15">
      <c r="A12006" s="28"/>
      <c r="G12006" s="29"/>
    </row>
    <row r="12007" spans="1:7" ht="15">
      <c r="A12007" s="28"/>
      <c r="G12007" s="29"/>
    </row>
    <row r="12008" spans="1:7" ht="15">
      <c r="A12008" s="28"/>
      <c r="G12008" s="29"/>
    </row>
    <row r="12009" spans="1:7" ht="15">
      <c r="A12009" s="28"/>
      <c r="G12009" s="29"/>
    </row>
    <row r="12010" spans="1:7" ht="15">
      <c r="A12010" s="28"/>
      <c r="G12010" s="29"/>
    </row>
    <row r="12011" spans="1:7" ht="15">
      <c r="A12011" s="28"/>
      <c r="G12011" s="29"/>
    </row>
    <row r="12012" spans="1:7" ht="15">
      <c r="A12012" s="28"/>
      <c r="G12012" s="29"/>
    </row>
    <row r="12013" spans="1:7" ht="15">
      <c r="A12013" s="28"/>
      <c r="G12013" s="29"/>
    </row>
    <row r="12014" spans="1:7" ht="15">
      <c r="A12014" s="28"/>
      <c r="G12014" s="29"/>
    </row>
    <row r="12015" spans="1:7" ht="15">
      <c r="A12015" s="28"/>
      <c r="G12015" s="29"/>
    </row>
    <row r="12016" spans="1:7" ht="15">
      <c r="A12016" s="28"/>
      <c r="G12016" s="29"/>
    </row>
    <row r="12017" spans="1:7" ht="15">
      <c r="A12017" s="28"/>
      <c r="G12017" s="29"/>
    </row>
    <row r="12018" spans="1:7" ht="15">
      <c r="A12018" s="28"/>
      <c r="G12018" s="29"/>
    </row>
    <row r="12019" spans="1:7" ht="15">
      <c r="A12019" s="28"/>
      <c r="G12019" s="29"/>
    </row>
    <row r="12020" spans="1:7" ht="15">
      <c r="A12020" s="28"/>
      <c r="G12020" s="29"/>
    </row>
    <row r="12021" spans="1:7" ht="15">
      <c r="A12021" s="28"/>
      <c r="G12021" s="29"/>
    </row>
    <row r="12022" spans="1:7" ht="15">
      <c r="A12022" s="28"/>
      <c r="G12022" s="29"/>
    </row>
    <row r="12023" spans="1:7" ht="15">
      <c r="A12023" s="28"/>
      <c r="G12023" s="29"/>
    </row>
    <row r="12024" spans="1:7" ht="15">
      <c r="A12024" s="28"/>
      <c r="G12024" s="29"/>
    </row>
    <row r="12025" spans="1:7" ht="15">
      <c r="A12025" s="28"/>
      <c r="G12025" s="29"/>
    </row>
    <row r="12026" spans="1:7" ht="15">
      <c r="A12026" s="28"/>
      <c r="G12026" s="29"/>
    </row>
    <row r="12027" spans="1:7" ht="15">
      <c r="A12027" s="28"/>
      <c r="G12027" s="29"/>
    </row>
    <row r="12028" spans="1:7" ht="15">
      <c r="A12028" s="28"/>
      <c r="G12028" s="29"/>
    </row>
    <row r="12029" spans="1:7" ht="15">
      <c r="A12029" s="28"/>
      <c r="G12029" s="29"/>
    </row>
    <row r="12030" spans="1:7" ht="15">
      <c r="A12030" s="28"/>
      <c r="G12030" s="29"/>
    </row>
    <row r="12031" spans="1:7" ht="15">
      <c r="A12031" s="28"/>
      <c r="G12031" s="29"/>
    </row>
    <row r="12032" spans="1:7" ht="15">
      <c r="A12032" s="28"/>
      <c r="G12032" s="29"/>
    </row>
    <row r="12033" spans="1:7" ht="15">
      <c r="A12033" s="28"/>
      <c r="G12033" s="29"/>
    </row>
    <row r="12034" spans="1:7" ht="15">
      <c r="A12034" s="28"/>
      <c r="G12034" s="29"/>
    </row>
    <row r="12035" spans="1:7" ht="15">
      <c r="A12035" s="28"/>
      <c r="G12035" s="29"/>
    </row>
    <row r="12036" spans="1:7" ht="15">
      <c r="A12036" s="28"/>
      <c r="G12036" s="29"/>
    </row>
    <row r="12037" spans="1:7" ht="15">
      <c r="A12037" s="28"/>
      <c r="G12037" s="29"/>
    </row>
    <row r="12038" spans="1:7" ht="15">
      <c r="A12038" s="28"/>
      <c r="G12038" s="29"/>
    </row>
    <row r="12039" spans="1:7" ht="15">
      <c r="A12039" s="28"/>
      <c r="G12039" s="29"/>
    </row>
    <row r="12040" spans="1:7" ht="15">
      <c r="A12040" s="28"/>
      <c r="G12040" s="29"/>
    </row>
    <row r="12041" spans="1:7" ht="15">
      <c r="A12041" s="28"/>
      <c r="G12041" s="29"/>
    </row>
    <row r="12042" spans="1:7" ht="15">
      <c r="A12042" s="28"/>
      <c r="G12042" s="29"/>
    </row>
    <row r="12043" spans="1:7" ht="15">
      <c r="A12043" s="28"/>
      <c r="G12043" s="29"/>
    </row>
    <row r="12044" spans="1:7" ht="15">
      <c r="A12044" s="28"/>
      <c r="G12044" s="29"/>
    </row>
    <row r="12045" spans="1:7" ht="15">
      <c r="A12045" s="28"/>
      <c r="G12045" s="29"/>
    </row>
    <row r="12046" spans="1:7" ht="15">
      <c r="A12046" s="28"/>
      <c r="G12046" s="29"/>
    </row>
    <row r="12047" spans="1:7" ht="15">
      <c r="A12047" s="28"/>
      <c r="G12047" s="29"/>
    </row>
    <row r="12048" spans="1:7" ht="15">
      <c r="A12048" s="28"/>
      <c r="G12048" s="29"/>
    </row>
    <row r="12049" spans="1:7" ht="15">
      <c r="A12049" s="28"/>
      <c r="G12049" s="29"/>
    </row>
    <row r="12050" spans="1:7" ht="15">
      <c r="A12050" s="28"/>
      <c r="G12050" s="29"/>
    </row>
    <row r="12051" spans="1:7" ht="15">
      <c r="A12051" s="28"/>
      <c r="G12051" s="29"/>
    </row>
    <row r="12052" spans="1:7" ht="15">
      <c r="A12052" s="28"/>
      <c r="G12052" s="29"/>
    </row>
    <row r="12053" spans="1:7" ht="15">
      <c r="A12053" s="28"/>
      <c r="G12053" s="29"/>
    </row>
    <row r="12054" spans="1:7" ht="15">
      <c r="A12054" s="28"/>
      <c r="G12054" s="29"/>
    </row>
    <row r="12055" spans="1:7" ht="15">
      <c r="A12055" s="28"/>
      <c r="G12055" s="29"/>
    </row>
    <row r="12056" spans="1:7" ht="15">
      <c r="A12056" s="28"/>
      <c r="G12056" s="29"/>
    </row>
    <row r="12057" spans="1:7" ht="15">
      <c r="A12057" s="28"/>
      <c r="G12057" s="29"/>
    </row>
    <row r="12058" spans="1:7" ht="15">
      <c r="A12058" s="28"/>
      <c r="G12058" s="29"/>
    </row>
    <row r="12059" spans="1:7" ht="15">
      <c r="A12059" s="28"/>
      <c r="G12059" s="29"/>
    </row>
    <row r="12060" spans="1:7" ht="15">
      <c r="A12060" s="28"/>
      <c r="G12060" s="29"/>
    </row>
    <row r="12061" spans="1:7" ht="15">
      <c r="A12061" s="28"/>
      <c r="G12061" s="29"/>
    </row>
    <row r="12062" spans="1:7" ht="15">
      <c r="A12062" s="28"/>
      <c r="G12062" s="29"/>
    </row>
    <row r="12063" spans="1:7" ht="15">
      <c r="A12063" s="28"/>
      <c r="G12063" s="29"/>
    </row>
    <row r="12064" spans="1:7" ht="15">
      <c r="A12064" s="28"/>
      <c r="G12064" s="29"/>
    </row>
    <row r="12065" spans="1:7" ht="15">
      <c r="A12065" s="28"/>
      <c r="G12065" s="29"/>
    </row>
    <row r="12066" spans="1:7" ht="15">
      <c r="A12066" s="28"/>
      <c r="G12066" s="29"/>
    </row>
    <row r="12067" spans="1:7" ht="15">
      <c r="A12067" s="28"/>
      <c r="G12067" s="29"/>
    </row>
    <row r="12068" spans="1:7" ht="15">
      <c r="A12068" s="28"/>
      <c r="G12068" s="29"/>
    </row>
    <row r="12069" spans="1:7" ht="15">
      <c r="A12069" s="28"/>
      <c r="G12069" s="29"/>
    </row>
    <row r="12070" spans="1:7" ht="15">
      <c r="A12070" s="28"/>
      <c r="G12070" s="29"/>
    </row>
    <row r="12071" spans="1:7" ht="15">
      <c r="A12071" s="28"/>
      <c r="G12071" s="29"/>
    </row>
    <row r="12072" spans="1:7" ht="15">
      <c r="A12072" s="28"/>
      <c r="G12072" s="29"/>
    </row>
    <row r="12073" spans="1:7" ht="15">
      <c r="A12073" s="28"/>
      <c r="G12073" s="29"/>
    </row>
    <row r="12074" spans="1:7" ht="15">
      <c r="A12074" s="28"/>
      <c r="G12074" s="29"/>
    </row>
    <row r="12075" spans="1:7" ht="15">
      <c r="A12075" s="28"/>
      <c r="G12075" s="29"/>
    </row>
    <row r="12076" spans="1:7" ht="15">
      <c r="A12076" s="28"/>
      <c r="G12076" s="29"/>
    </row>
    <row r="12077" spans="1:7" ht="15">
      <c r="A12077" s="28"/>
      <c r="G12077" s="29"/>
    </row>
    <row r="12078" spans="1:7" ht="15">
      <c r="A12078" s="28"/>
      <c r="G12078" s="29"/>
    </row>
    <row r="12079" spans="1:7" ht="15">
      <c r="A12079" s="28"/>
      <c r="G12079" s="29"/>
    </row>
    <row r="12080" spans="1:7" ht="15">
      <c r="A12080" s="28"/>
      <c r="G12080" s="29"/>
    </row>
    <row r="12081" spans="1:7" ht="15">
      <c r="A12081" s="28"/>
      <c r="G12081" s="29"/>
    </row>
    <row r="12082" spans="1:7" ht="15">
      <c r="A12082" s="28"/>
      <c r="G12082" s="29"/>
    </row>
    <row r="12083" spans="1:7" ht="15">
      <c r="A12083" s="28"/>
      <c r="G12083" s="29"/>
    </row>
    <row r="12084" spans="1:7" ht="15">
      <c r="A12084" s="28"/>
      <c r="G12084" s="29"/>
    </row>
    <row r="12085" spans="1:7" ht="15">
      <c r="A12085" s="28"/>
      <c r="G12085" s="29"/>
    </row>
    <row r="12086" spans="1:7" ht="15">
      <c r="A12086" s="28"/>
      <c r="G12086" s="29"/>
    </row>
    <row r="12087" spans="1:7" ht="15">
      <c r="A12087" s="28"/>
      <c r="G12087" s="29"/>
    </row>
    <row r="12088" spans="1:7" ht="15">
      <c r="A12088" s="28"/>
      <c r="G12088" s="29"/>
    </row>
    <row r="12089" spans="1:7" ht="15">
      <c r="A12089" s="28"/>
      <c r="G12089" s="29"/>
    </row>
    <row r="12090" spans="1:7" ht="15">
      <c r="A12090" s="28"/>
      <c r="G12090" s="29"/>
    </row>
    <row r="12091" spans="1:7" ht="15">
      <c r="A12091" s="28"/>
      <c r="G12091" s="29"/>
    </row>
    <row r="12092" spans="1:7" ht="15">
      <c r="A12092" s="28"/>
      <c r="G12092" s="29"/>
    </row>
    <row r="12093" spans="1:7" ht="15">
      <c r="A12093" s="28"/>
      <c r="G12093" s="29"/>
    </row>
    <row r="12094" spans="1:7" ht="15">
      <c r="A12094" s="28"/>
      <c r="G12094" s="29"/>
    </row>
    <row r="12095" spans="1:7" ht="15">
      <c r="A12095" s="28"/>
      <c r="G12095" s="29"/>
    </row>
    <row r="12096" spans="1:7" ht="15">
      <c r="A12096" s="28"/>
      <c r="G12096" s="29"/>
    </row>
    <row r="12097" spans="1:7" ht="15">
      <c r="A12097" s="28"/>
      <c r="G12097" s="29"/>
    </row>
    <row r="12098" spans="1:7" ht="15">
      <c r="A12098" s="28"/>
      <c r="G12098" s="29"/>
    </row>
    <row r="12099" spans="1:7" ht="15">
      <c r="A12099" s="28"/>
      <c r="G12099" s="29"/>
    </row>
    <row r="12100" spans="1:7" ht="15">
      <c r="A12100" s="28"/>
      <c r="G12100" s="29"/>
    </row>
    <row r="12101" spans="1:7" ht="15">
      <c r="A12101" s="28"/>
      <c r="G12101" s="29"/>
    </row>
    <row r="12102" spans="1:7" ht="15">
      <c r="A12102" s="28"/>
      <c r="G12102" s="29"/>
    </row>
    <row r="12103" spans="1:7" ht="15">
      <c r="A12103" s="28"/>
      <c r="G12103" s="29"/>
    </row>
    <row r="12104" spans="1:7" ht="15">
      <c r="A12104" s="28"/>
      <c r="G12104" s="29"/>
    </row>
    <row r="12105" spans="1:7" ht="15">
      <c r="A12105" s="28"/>
      <c r="G12105" s="29"/>
    </row>
    <row r="12106" spans="1:7" ht="15">
      <c r="A12106" s="28"/>
      <c r="G12106" s="29"/>
    </row>
    <row r="12107" spans="1:7" ht="15">
      <c r="A12107" s="28"/>
      <c r="G12107" s="29"/>
    </row>
    <row r="12108" spans="1:7" ht="15">
      <c r="A12108" s="28"/>
      <c r="G12108" s="29"/>
    </row>
    <row r="12109" spans="1:7" ht="15">
      <c r="A12109" s="28"/>
      <c r="G12109" s="29"/>
    </row>
    <row r="12110" spans="1:7" ht="15">
      <c r="A12110" s="28"/>
      <c r="G12110" s="29"/>
    </row>
    <row r="12111" spans="1:7" ht="15">
      <c r="A12111" s="28"/>
      <c r="G12111" s="29"/>
    </row>
    <row r="12112" spans="1:7" ht="15">
      <c r="A12112" s="28"/>
      <c r="G12112" s="29"/>
    </row>
    <row r="12113" spans="1:7" ht="15">
      <c r="A12113" s="28"/>
      <c r="G12113" s="29"/>
    </row>
    <row r="12114" spans="1:7" ht="15">
      <c r="A12114" s="28"/>
      <c r="G12114" s="29"/>
    </row>
    <row r="12115" spans="1:7" ht="15">
      <c r="A12115" s="28"/>
      <c r="G12115" s="29"/>
    </row>
    <row r="12116" spans="1:7" ht="15">
      <c r="A12116" s="28"/>
      <c r="G12116" s="29"/>
    </row>
    <row r="12117" spans="1:7" ht="15">
      <c r="A12117" s="28"/>
      <c r="G12117" s="29"/>
    </row>
    <row r="12118" spans="1:7" ht="15">
      <c r="A12118" s="28"/>
      <c r="G12118" s="29"/>
    </row>
    <row r="12119" spans="1:7" ht="15">
      <c r="A12119" s="28"/>
      <c r="G12119" s="29"/>
    </row>
    <row r="12120" spans="1:7" ht="15">
      <c r="A12120" s="28"/>
      <c r="G12120" s="29"/>
    </row>
    <row r="12121" spans="1:7" ht="15">
      <c r="A12121" s="28"/>
      <c r="G12121" s="29"/>
    </row>
    <row r="12122" spans="1:7" ht="15">
      <c r="A12122" s="28"/>
      <c r="G12122" s="29"/>
    </row>
    <row r="12123" spans="1:7" ht="15">
      <c r="A12123" s="28"/>
      <c r="G12123" s="29"/>
    </row>
    <row r="12124" spans="1:7" ht="15">
      <c r="A12124" s="28"/>
      <c r="G12124" s="29"/>
    </row>
    <row r="12125" spans="1:7" ht="15">
      <c r="A12125" s="28"/>
      <c r="G12125" s="29"/>
    </row>
    <row r="12126" spans="1:7" ht="15">
      <c r="A12126" s="28"/>
      <c r="G12126" s="29"/>
    </row>
    <row r="12127" spans="1:7" ht="15">
      <c r="A12127" s="28"/>
      <c r="G12127" s="29"/>
    </row>
    <row r="12128" spans="1:7" ht="15">
      <c r="A12128" s="28"/>
      <c r="G12128" s="29"/>
    </row>
    <row r="12129" spans="1:7" ht="15">
      <c r="A12129" s="28"/>
      <c r="G12129" s="29"/>
    </row>
    <row r="12130" spans="1:7" ht="15">
      <c r="A12130" s="28"/>
      <c r="G12130" s="29"/>
    </row>
    <row r="12131" spans="1:7" ht="15">
      <c r="A12131" s="28"/>
      <c r="G12131" s="29"/>
    </row>
    <row r="12132" spans="1:7" ht="15">
      <c r="A12132" s="28"/>
      <c r="G12132" s="29"/>
    </row>
    <row r="12133" spans="1:7" ht="15">
      <c r="A12133" s="28"/>
      <c r="G12133" s="29"/>
    </row>
    <row r="12134" spans="1:7" ht="15">
      <c r="A12134" s="28"/>
      <c r="G12134" s="29"/>
    </row>
    <row r="12135" spans="1:7" ht="15">
      <c r="A12135" s="28"/>
      <c r="G12135" s="29"/>
    </row>
    <row r="12136" spans="1:7" ht="15">
      <c r="A12136" s="28"/>
      <c r="G12136" s="29"/>
    </row>
    <row r="12137" spans="1:7" ht="15">
      <c r="A12137" s="28"/>
      <c r="G12137" s="29"/>
    </row>
    <row r="12138" spans="1:7" ht="15">
      <c r="A12138" s="28"/>
      <c r="G12138" s="29"/>
    </row>
    <row r="12139" spans="1:7" ht="15">
      <c r="A12139" s="28"/>
      <c r="G12139" s="29"/>
    </row>
    <row r="12140" spans="1:7" ht="15">
      <c r="A12140" s="28"/>
      <c r="G12140" s="29"/>
    </row>
    <row r="12141" spans="1:7" ht="15">
      <c r="A12141" s="28"/>
      <c r="G12141" s="29"/>
    </row>
    <row r="12142" spans="1:7" ht="15">
      <c r="A12142" s="28"/>
      <c r="G12142" s="29"/>
    </row>
    <row r="12143" spans="1:7" ht="15">
      <c r="A12143" s="28"/>
      <c r="G12143" s="29"/>
    </row>
    <row r="12144" spans="1:7" ht="15">
      <c r="A12144" s="28"/>
      <c r="G12144" s="29"/>
    </row>
    <row r="12145" spans="1:7" ht="15">
      <c r="A12145" s="28"/>
      <c r="G12145" s="29"/>
    </row>
    <row r="12146" spans="1:7" ht="15">
      <c r="A12146" s="28"/>
      <c r="G12146" s="29"/>
    </row>
    <row r="12147" spans="1:7" ht="15">
      <c r="A12147" s="28"/>
      <c r="G12147" s="29"/>
    </row>
    <row r="12148" spans="1:7" ht="15">
      <c r="A12148" s="28"/>
      <c r="G12148" s="29"/>
    </row>
    <row r="12149" spans="1:7" ht="15">
      <c r="A12149" s="28"/>
      <c r="G12149" s="29"/>
    </row>
    <row r="12150" spans="1:7" ht="15">
      <c r="A12150" s="28"/>
      <c r="G12150" s="29"/>
    </row>
    <row r="12151" spans="1:7" ht="15">
      <c r="A12151" s="28"/>
      <c r="G12151" s="29"/>
    </row>
    <row r="12152" spans="1:7" ht="15">
      <c r="A12152" s="28"/>
      <c r="G12152" s="29"/>
    </row>
    <row r="12153" spans="1:7" ht="15">
      <c r="A12153" s="28"/>
      <c r="G12153" s="29"/>
    </row>
    <row r="12154" spans="1:7" ht="15">
      <c r="A12154" s="28"/>
      <c r="G12154" s="29"/>
    </row>
    <row r="12155" spans="1:7" ht="15">
      <c r="A12155" s="28"/>
      <c r="G12155" s="29"/>
    </row>
    <row r="12156" spans="1:7" ht="15">
      <c r="A12156" s="28"/>
      <c r="G12156" s="29"/>
    </row>
    <row r="12157" spans="1:7" ht="15">
      <c r="A12157" s="28"/>
      <c r="G12157" s="29"/>
    </row>
    <row r="12158" spans="1:7" ht="15">
      <c r="A12158" s="28"/>
      <c r="G12158" s="29"/>
    </row>
    <row r="12159" spans="1:7" ht="15">
      <c r="A12159" s="28"/>
      <c r="G12159" s="29"/>
    </row>
    <row r="12160" spans="1:7" ht="15">
      <c r="A12160" s="28"/>
      <c r="G12160" s="29"/>
    </row>
    <row r="12161" spans="1:7" ht="15">
      <c r="A12161" s="28"/>
      <c r="G12161" s="29"/>
    </row>
    <row r="12162" spans="1:7" ht="15">
      <c r="A12162" s="28"/>
      <c r="G12162" s="29"/>
    </row>
    <row r="12163" spans="1:7" ht="15">
      <c r="A12163" s="28"/>
      <c r="G12163" s="29"/>
    </row>
    <row r="12164" spans="1:7" ht="15">
      <c r="A12164" s="28"/>
      <c r="G12164" s="29"/>
    </row>
    <row r="12165" spans="1:7" ht="15">
      <c r="A12165" s="28"/>
      <c r="G12165" s="29"/>
    </row>
    <row r="12166" spans="1:7" ht="15">
      <c r="A12166" s="28"/>
      <c r="G12166" s="29"/>
    </row>
    <row r="12167" spans="1:7" ht="15">
      <c r="A12167" s="28"/>
      <c r="G12167" s="29"/>
    </row>
    <row r="12168" spans="1:7" ht="15">
      <c r="A12168" s="28"/>
      <c r="G12168" s="29"/>
    </row>
    <row r="12169" spans="1:7" ht="15">
      <c r="A12169" s="28"/>
      <c r="G12169" s="29"/>
    </row>
    <row r="12170" spans="1:7" ht="15">
      <c r="A12170" s="28"/>
      <c r="G12170" s="29"/>
    </row>
    <row r="12171" spans="1:7" ht="15">
      <c r="A12171" s="28"/>
      <c r="G12171" s="29"/>
    </row>
    <row r="12172" spans="1:7" ht="15">
      <c r="A12172" s="28"/>
      <c r="G12172" s="29"/>
    </row>
    <row r="12173" spans="1:7" ht="15">
      <c r="A12173" s="28"/>
      <c r="G12173" s="29"/>
    </row>
    <row r="12174" spans="1:7" ht="15">
      <c r="A12174" s="28"/>
      <c r="G12174" s="29"/>
    </row>
    <row r="12175" spans="1:7" ht="15">
      <c r="A12175" s="28"/>
      <c r="G12175" s="29"/>
    </row>
    <row r="12176" spans="1:7" ht="15">
      <c r="A12176" s="28"/>
      <c r="G12176" s="29"/>
    </row>
    <row r="12177" spans="1:7" ht="15">
      <c r="A12177" s="28"/>
      <c r="G12177" s="29"/>
    </row>
    <row r="12178" spans="1:7" ht="15">
      <c r="A12178" s="28"/>
      <c r="G12178" s="29"/>
    </row>
    <row r="12179" spans="1:7" ht="15">
      <c r="A12179" s="28"/>
      <c r="G12179" s="29"/>
    </row>
    <row r="12180" spans="1:7" ht="15">
      <c r="A12180" s="28"/>
      <c r="G12180" s="29"/>
    </row>
    <row r="12181" spans="1:7" ht="15">
      <c r="A12181" s="28"/>
      <c r="G12181" s="29"/>
    </row>
    <row r="12182" spans="1:7" ht="15">
      <c r="A12182" s="28"/>
      <c r="G12182" s="29"/>
    </row>
    <row r="12183" spans="1:7" ht="15">
      <c r="A12183" s="28"/>
      <c r="G12183" s="29"/>
    </row>
    <row r="12184" spans="1:7" ht="15">
      <c r="A12184" s="28"/>
      <c r="G12184" s="29"/>
    </row>
    <row r="12185" spans="1:7" ht="15">
      <c r="A12185" s="28"/>
      <c r="G12185" s="29"/>
    </row>
    <row r="12186" spans="1:7" ht="15">
      <c r="A12186" s="28"/>
      <c r="G12186" s="29"/>
    </row>
    <row r="12187" spans="1:7" ht="15">
      <c r="A12187" s="28"/>
      <c r="G12187" s="29"/>
    </row>
    <row r="12188" spans="1:7" ht="15">
      <c r="A12188" s="28"/>
      <c r="G12188" s="29"/>
    </row>
    <row r="12189" spans="1:7" ht="15">
      <c r="A12189" s="28"/>
      <c r="G12189" s="29"/>
    </row>
    <row r="12190" spans="1:7" ht="15">
      <c r="A12190" s="28"/>
      <c r="G12190" s="29"/>
    </row>
    <row r="12191" spans="1:7" ht="15">
      <c r="A12191" s="28"/>
      <c r="G12191" s="29"/>
    </row>
    <row r="12192" spans="1:7" ht="15">
      <c r="A12192" s="28"/>
      <c r="G12192" s="29"/>
    </row>
    <row r="12193" spans="1:7" ht="15">
      <c r="A12193" s="28"/>
      <c r="G12193" s="29"/>
    </row>
    <row r="12194" spans="1:7" ht="15">
      <c r="A12194" s="28"/>
      <c r="G12194" s="29"/>
    </row>
    <row r="12195" spans="1:7" ht="15">
      <c r="A12195" s="28"/>
      <c r="G12195" s="29"/>
    </row>
    <row r="12196" spans="1:7" ht="15">
      <c r="A12196" s="28"/>
      <c r="G12196" s="29"/>
    </row>
    <row r="12197" spans="1:7" ht="15">
      <c r="A12197" s="28"/>
      <c r="G12197" s="29"/>
    </row>
    <row r="12198" spans="1:7" ht="15">
      <c r="A12198" s="28"/>
      <c r="G12198" s="29"/>
    </row>
    <row r="12199" spans="1:7" ht="15">
      <c r="A12199" s="28"/>
      <c r="G12199" s="29"/>
    </row>
    <row r="12200" spans="1:7" ht="15">
      <c r="A12200" s="28"/>
      <c r="G12200" s="29"/>
    </row>
    <row r="12201" spans="1:7" ht="15">
      <c r="A12201" s="28"/>
      <c r="G12201" s="29"/>
    </row>
    <row r="12202" spans="1:7" ht="15">
      <c r="A12202" s="28"/>
      <c r="G12202" s="29"/>
    </row>
    <row r="12203" spans="1:7" ht="15">
      <c r="A12203" s="28"/>
      <c r="G12203" s="29"/>
    </row>
    <row r="12204" spans="1:7" ht="15">
      <c r="A12204" s="28"/>
      <c r="G12204" s="29"/>
    </row>
    <row r="12205" spans="1:7" ht="15">
      <c r="A12205" s="28"/>
      <c r="G12205" s="29"/>
    </row>
    <row r="12206" spans="1:7" ht="15">
      <c r="A12206" s="28"/>
      <c r="G12206" s="29"/>
    </row>
    <row r="12207" spans="1:7" ht="15">
      <c r="A12207" s="28"/>
      <c r="G12207" s="29"/>
    </row>
    <row r="12208" spans="1:7" ht="15">
      <c r="A12208" s="28"/>
      <c r="G12208" s="29"/>
    </row>
    <row r="12209" spans="1:7" ht="15">
      <c r="A12209" s="28"/>
      <c r="G12209" s="29"/>
    </row>
    <row r="12210" spans="1:7" ht="15">
      <c r="A12210" s="28"/>
      <c r="G12210" s="29"/>
    </row>
    <row r="12211" spans="1:7" ht="15">
      <c r="A12211" s="28"/>
      <c r="G12211" s="29"/>
    </row>
    <row r="12212" spans="1:7" ht="15">
      <c r="A12212" s="28"/>
      <c r="G12212" s="29"/>
    </row>
    <row r="12213" spans="1:7" ht="15">
      <c r="A12213" s="28"/>
      <c r="G12213" s="29"/>
    </row>
    <row r="12214" spans="1:7" ht="15">
      <c r="A12214" s="28"/>
      <c r="G12214" s="29"/>
    </row>
    <row r="12215" spans="1:7" ht="15">
      <c r="A12215" s="28"/>
      <c r="G12215" s="29"/>
    </row>
    <row r="12216" spans="1:7" ht="15">
      <c r="A12216" s="28"/>
      <c r="G12216" s="29"/>
    </row>
    <row r="12217" spans="1:7" ht="15">
      <c r="A12217" s="28"/>
      <c r="G12217" s="29"/>
    </row>
    <row r="12218" spans="1:7" ht="15">
      <c r="A12218" s="28"/>
      <c r="G12218" s="29"/>
    </row>
    <row r="12219" spans="1:7" ht="15">
      <c r="A12219" s="28"/>
      <c r="G12219" s="29"/>
    </row>
    <row r="12220" spans="1:7" ht="15">
      <c r="A12220" s="28"/>
      <c r="G12220" s="29"/>
    </row>
    <row r="12221" spans="1:7" ht="15">
      <c r="A12221" s="28"/>
      <c r="G12221" s="29"/>
    </row>
    <row r="12222" spans="1:7" ht="15">
      <c r="A12222" s="28"/>
      <c r="G12222" s="29"/>
    </row>
    <row r="12223" spans="1:7" ht="15">
      <c r="A12223" s="28"/>
      <c r="G12223" s="29"/>
    </row>
    <row r="12224" spans="1:7" ht="15">
      <c r="A12224" s="28"/>
      <c r="G12224" s="29"/>
    </row>
    <row r="12225" spans="1:7" ht="15">
      <c r="A12225" s="28"/>
      <c r="G12225" s="29"/>
    </row>
    <row r="12226" spans="1:7" ht="15">
      <c r="A12226" s="28"/>
      <c r="G12226" s="29"/>
    </row>
    <row r="12227" spans="1:7" ht="15">
      <c r="A12227" s="28"/>
      <c r="G12227" s="29"/>
    </row>
    <row r="12228" spans="1:7" ht="15">
      <c r="A12228" s="28"/>
      <c r="G12228" s="29"/>
    </row>
    <row r="12229" spans="1:7" ht="15">
      <c r="A12229" s="28"/>
      <c r="G12229" s="29"/>
    </row>
    <row r="12230" spans="1:7" ht="15">
      <c r="A12230" s="28"/>
      <c r="G12230" s="29"/>
    </row>
    <row r="12231" spans="1:7" ht="15">
      <c r="A12231" s="28"/>
      <c r="G12231" s="29"/>
    </row>
    <row r="12232" spans="1:7" ht="15">
      <c r="A12232" s="28"/>
      <c r="G12232" s="29"/>
    </row>
    <row r="12233" spans="1:7" ht="15">
      <c r="A12233" s="28"/>
      <c r="G12233" s="29"/>
    </row>
    <row r="12234" spans="1:7" ht="15">
      <c r="A12234" s="28"/>
      <c r="G12234" s="29"/>
    </row>
    <row r="12235" spans="1:7" ht="15">
      <c r="A12235" s="28"/>
      <c r="G12235" s="29"/>
    </row>
    <row r="12236" spans="1:7" ht="15">
      <c r="A12236" s="28"/>
      <c r="G12236" s="29"/>
    </row>
    <row r="12237" spans="1:7" ht="15">
      <c r="A12237" s="28"/>
      <c r="G12237" s="29"/>
    </row>
    <row r="12238" spans="1:7" ht="15">
      <c r="A12238" s="28"/>
      <c r="G12238" s="29"/>
    </row>
    <row r="12239" spans="1:7" ht="15">
      <c r="A12239" s="28"/>
      <c r="G12239" s="29"/>
    </row>
    <row r="12240" spans="1:7" ht="15">
      <c r="A12240" s="28"/>
      <c r="G12240" s="29"/>
    </row>
    <row r="12241" spans="1:7" ht="15">
      <c r="A12241" s="28"/>
      <c r="G12241" s="29"/>
    </row>
    <row r="12242" spans="1:7" ht="15">
      <c r="A12242" s="28"/>
      <c r="G12242" s="29"/>
    </row>
    <row r="12243" spans="1:7" ht="15">
      <c r="A12243" s="28"/>
      <c r="G12243" s="29"/>
    </row>
    <row r="12244" spans="1:7" ht="15">
      <c r="A12244" s="28"/>
      <c r="G12244" s="29"/>
    </row>
    <row r="12245" spans="1:7" ht="15">
      <c r="A12245" s="28"/>
      <c r="G12245" s="29"/>
    </row>
    <row r="12246" spans="1:7" ht="15">
      <c r="A12246" s="28"/>
      <c r="G12246" s="29"/>
    </row>
    <row r="12247" spans="1:7" ht="15">
      <c r="A12247" s="28"/>
      <c r="G12247" s="29"/>
    </row>
    <row r="12248" spans="1:7" ht="15">
      <c r="A12248" s="28"/>
      <c r="G12248" s="29"/>
    </row>
    <row r="12249" spans="1:7" ht="15">
      <c r="A12249" s="28"/>
      <c r="G12249" s="29"/>
    </row>
    <row r="12250" spans="1:7" ht="15">
      <c r="A12250" s="28"/>
      <c r="G12250" s="29"/>
    </row>
    <row r="12251" spans="1:7" ht="15">
      <c r="A12251" s="28"/>
      <c r="G12251" s="29"/>
    </row>
    <row r="12252" spans="1:7" ht="15">
      <c r="A12252" s="28"/>
      <c r="G12252" s="29"/>
    </row>
    <row r="12253" spans="1:7" ht="15">
      <c r="A12253" s="28"/>
      <c r="G12253" s="29"/>
    </row>
    <row r="12254" spans="1:7" ht="15">
      <c r="A12254" s="28"/>
      <c r="G12254" s="29"/>
    </row>
    <row r="12255" spans="1:7" ht="15">
      <c r="A12255" s="28"/>
      <c r="G12255" s="29"/>
    </row>
    <row r="12256" spans="1:7" ht="15">
      <c r="A12256" s="28"/>
      <c r="G12256" s="29"/>
    </row>
    <row r="12257" spans="1:7" ht="15">
      <c r="A12257" s="28"/>
      <c r="G12257" s="29"/>
    </row>
    <row r="12258" spans="1:7" ht="15">
      <c r="A12258" s="28"/>
      <c r="G12258" s="29"/>
    </row>
    <row r="12259" spans="1:7" ht="15">
      <c r="A12259" s="28"/>
      <c r="G12259" s="29"/>
    </row>
    <row r="12260" spans="1:7" ht="15">
      <c r="A12260" s="28"/>
      <c r="G12260" s="29"/>
    </row>
    <row r="12261" spans="1:7" ht="15">
      <c r="A12261" s="28"/>
      <c r="G12261" s="29"/>
    </row>
    <row r="12262" spans="1:7" ht="15">
      <c r="A12262" s="28"/>
      <c r="G12262" s="29"/>
    </row>
    <row r="12263" spans="1:7" ht="15">
      <c r="A12263" s="28"/>
      <c r="G12263" s="29"/>
    </row>
    <row r="12264" spans="1:7" ht="15">
      <c r="A12264" s="28"/>
      <c r="G12264" s="29"/>
    </row>
    <row r="12265" spans="1:7" ht="15">
      <c r="A12265" s="28"/>
      <c r="G12265" s="29"/>
    </row>
    <row r="12266" spans="1:7" ht="15">
      <c r="A12266" s="28"/>
      <c r="G12266" s="29"/>
    </row>
    <row r="12267" spans="1:7" ht="15">
      <c r="A12267" s="28"/>
      <c r="G12267" s="29"/>
    </row>
    <row r="12268" spans="1:7" ht="15">
      <c r="A12268" s="28"/>
      <c r="G12268" s="29"/>
    </row>
    <row r="12269" spans="1:7" ht="15">
      <c r="A12269" s="28"/>
      <c r="G12269" s="29"/>
    </row>
    <row r="12270" spans="1:7" ht="15">
      <c r="A12270" s="28"/>
      <c r="G12270" s="29"/>
    </row>
    <row r="12271" spans="1:7" ht="15">
      <c r="A12271" s="28"/>
      <c r="G12271" s="29"/>
    </row>
    <row r="12272" spans="1:7" ht="15">
      <c r="A12272" s="28"/>
      <c r="G12272" s="29"/>
    </row>
    <row r="12273" spans="1:7" ht="15">
      <c r="A12273" s="28"/>
      <c r="G12273" s="29"/>
    </row>
    <row r="12274" spans="1:7" ht="15">
      <c r="A12274" s="28"/>
      <c r="G12274" s="29"/>
    </row>
    <row r="12275" spans="1:7" ht="15">
      <c r="A12275" s="28"/>
      <c r="G12275" s="29"/>
    </row>
    <row r="12276" spans="1:7" ht="15">
      <c r="A12276" s="28"/>
      <c r="G12276" s="29"/>
    </row>
    <row r="12277" spans="1:7" ht="15">
      <c r="A12277" s="28"/>
      <c r="G12277" s="29"/>
    </row>
    <row r="12278" spans="1:7" ht="15">
      <c r="A12278" s="28"/>
      <c r="G12278" s="29"/>
    </row>
    <row r="12279" spans="1:7" ht="15">
      <c r="A12279" s="28"/>
      <c r="G12279" s="29"/>
    </row>
    <row r="12280" spans="1:7" ht="15">
      <c r="A12280" s="28"/>
      <c r="G12280" s="29"/>
    </row>
    <row r="12281" spans="1:7" ht="15">
      <c r="A12281" s="28"/>
      <c r="G12281" s="29"/>
    </row>
    <row r="12282" spans="1:7" ht="15">
      <c r="A12282" s="28"/>
      <c r="G12282" s="29"/>
    </row>
    <row r="12283" spans="1:7" ht="15">
      <c r="A12283" s="28"/>
      <c r="G12283" s="29"/>
    </row>
    <row r="12284" spans="1:7" ht="15">
      <c r="A12284" s="28"/>
      <c r="G12284" s="29"/>
    </row>
    <row r="12285" spans="1:7" ht="15">
      <c r="A12285" s="28"/>
      <c r="G12285" s="29"/>
    </row>
    <row r="12286" spans="1:7" ht="15">
      <c r="A12286" s="28"/>
      <c r="G12286" s="29"/>
    </row>
    <row r="12287" spans="1:7" ht="15">
      <c r="A12287" s="28"/>
      <c r="G12287" s="29"/>
    </row>
    <row r="12288" spans="1:7" ht="15">
      <c r="A12288" s="28"/>
      <c r="G12288" s="29"/>
    </row>
    <row r="12289" spans="1:7" ht="15">
      <c r="A12289" s="28"/>
      <c r="G12289" s="29"/>
    </row>
    <row r="12290" spans="1:7" ht="15">
      <c r="A12290" s="28"/>
      <c r="G12290" s="29"/>
    </row>
    <row r="12291" spans="1:7" ht="15">
      <c r="A12291" s="28"/>
      <c r="G12291" s="29"/>
    </row>
    <row r="12292" spans="1:7" ht="15">
      <c r="A12292" s="28"/>
      <c r="G12292" s="29"/>
    </row>
    <row r="12293" spans="1:7" ht="15">
      <c r="A12293" s="28"/>
      <c r="G12293" s="29"/>
    </row>
    <row r="12294" spans="1:7" ht="15">
      <c r="A12294" s="28"/>
      <c r="G12294" s="29"/>
    </row>
    <row r="12295" spans="1:7" ht="15">
      <c r="A12295" s="28"/>
      <c r="G12295" s="29"/>
    </row>
    <row r="12296" spans="1:7" ht="15">
      <c r="A12296" s="28"/>
      <c r="G12296" s="29"/>
    </row>
    <row r="12297" spans="1:7" ht="15">
      <c r="A12297" s="28"/>
      <c r="G12297" s="29"/>
    </row>
    <row r="12298" spans="1:7" ht="15">
      <c r="A12298" s="28"/>
      <c r="G12298" s="29"/>
    </row>
    <row r="12299" spans="1:7" ht="15">
      <c r="A12299" s="28"/>
      <c r="G12299" s="29"/>
    </row>
    <row r="12300" spans="1:7" ht="15">
      <c r="A12300" s="28"/>
      <c r="G12300" s="29"/>
    </row>
    <row r="12301" spans="1:7" ht="15">
      <c r="A12301" s="28"/>
      <c r="G12301" s="29"/>
    </row>
    <row r="12302" spans="1:7" ht="15">
      <c r="A12302" s="28"/>
      <c r="G12302" s="29"/>
    </row>
    <row r="12303" spans="1:7" ht="15">
      <c r="A12303" s="28"/>
      <c r="G12303" s="29"/>
    </row>
    <row r="12304" spans="1:7" ht="15">
      <c r="A12304" s="28"/>
      <c r="G12304" s="29"/>
    </row>
    <row r="12305" spans="1:7" ht="15">
      <c r="A12305" s="28"/>
      <c r="G12305" s="29"/>
    </row>
    <row r="12306" spans="1:7" ht="15">
      <c r="A12306" s="28"/>
      <c r="G12306" s="29"/>
    </row>
    <row r="12307" spans="1:7" ht="15">
      <c r="A12307" s="28"/>
      <c r="G12307" s="29"/>
    </row>
    <row r="12308" spans="1:7" ht="15">
      <c r="A12308" s="28"/>
      <c r="G12308" s="29"/>
    </row>
    <row r="12309" spans="1:7" ht="15">
      <c r="A12309" s="28"/>
      <c r="G12309" s="29"/>
    </row>
    <row r="12310" spans="1:7" ht="15">
      <c r="A12310" s="28"/>
      <c r="G12310" s="29"/>
    </row>
    <row r="12311" spans="1:7" ht="15">
      <c r="A12311" s="28"/>
      <c r="G12311" s="29"/>
    </row>
    <row r="12312" spans="1:7" ht="15">
      <c r="A12312" s="28"/>
      <c r="G12312" s="29"/>
    </row>
    <row r="12313" spans="1:7" ht="15">
      <c r="A12313" s="28"/>
      <c r="G12313" s="29"/>
    </row>
    <row r="12314" spans="1:7" ht="15">
      <c r="A12314" s="28"/>
      <c r="G12314" s="29"/>
    </row>
    <row r="12315" spans="1:7" ht="15">
      <c r="A12315" s="28"/>
      <c r="G12315" s="29"/>
    </row>
    <row r="12316" spans="1:7" ht="15">
      <c r="A12316" s="28"/>
      <c r="G12316" s="29"/>
    </row>
    <row r="12317" spans="1:7" ht="15">
      <c r="A12317" s="28"/>
      <c r="G12317" s="29"/>
    </row>
    <row r="12318" spans="1:7" ht="15">
      <c r="A12318" s="28"/>
      <c r="G12318" s="29"/>
    </row>
    <row r="12319" spans="1:7" ht="15">
      <c r="A12319" s="28"/>
      <c r="G12319" s="29"/>
    </row>
    <row r="12320" spans="1:7" ht="15">
      <c r="A12320" s="28"/>
      <c r="G12320" s="29"/>
    </row>
    <row r="12321" spans="1:7" ht="15">
      <c r="A12321" s="28"/>
      <c r="G12321" s="29"/>
    </row>
    <row r="12322" spans="1:7" ht="15">
      <c r="A12322" s="28"/>
      <c r="G12322" s="29"/>
    </row>
    <row r="12323" spans="1:7" ht="15">
      <c r="A12323" s="28"/>
      <c r="G12323" s="29"/>
    </row>
    <row r="12324" spans="1:7" ht="15">
      <c r="A12324" s="28"/>
      <c r="G12324" s="29"/>
    </row>
    <row r="12325" spans="1:7" ht="15">
      <c r="A12325" s="28"/>
      <c r="G12325" s="29"/>
    </row>
    <row r="12326" spans="1:7" ht="15">
      <c r="A12326" s="28"/>
      <c r="G12326" s="29"/>
    </row>
    <row r="12327" spans="1:7" ht="15">
      <c r="A12327" s="28"/>
      <c r="G12327" s="29"/>
    </row>
    <row r="12328" spans="1:7" ht="15">
      <c r="A12328" s="28"/>
      <c r="G12328" s="29"/>
    </row>
    <row r="12329" spans="1:7" ht="15">
      <c r="A12329" s="28"/>
      <c r="G12329" s="29"/>
    </row>
    <row r="12330" spans="1:7" ht="15">
      <c r="A12330" s="28"/>
      <c r="G12330" s="29"/>
    </row>
    <row r="12331" spans="1:7" ht="15">
      <c r="A12331" s="28"/>
      <c r="G12331" s="29"/>
    </row>
    <row r="12332" spans="1:7" ht="15">
      <c r="A12332" s="28"/>
      <c r="G12332" s="29"/>
    </row>
    <row r="12333" spans="1:7" ht="15">
      <c r="A12333" s="28"/>
      <c r="G12333" s="29"/>
    </row>
    <row r="12334" spans="1:7" ht="15">
      <c r="A12334" s="28"/>
      <c r="G12334" s="29"/>
    </row>
    <row r="12335" spans="1:7" ht="15">
      <c r="A12335" s="28"/>
      <c r="G12335" s="29"/>
    </row>
    <row r="12336" spans="1:7" ht="15">
      <c r="A12336" s="28"/>
      <c r="G12336" s="29"/>
    </row>
    <row r="12337" spans="1:7" ht="15">
      <c r="A12337" s="28"/>
      <c r="G12337" s="29"/>
    </row>
    <row r="12338" spans="1:7" ht="15">
      <c r="A12338" s="28"/>
      <c r="G12338" s="29"/>
    </row>
    <row r="12339" spans="1:7" ht="15">
      <c r="A12339" s="28"/>
      <c r="G12339" s="29"/>
    </row>
    <row r="12340" spans="1:7" ht="15">
      <c r="A12340" s="28"/>
      <c r="G12340" s="29"/>
    </row>
    <row r="12341" spans="1:7" ht="15">
      <c r="A12341" s="28"/>
      <c r="G12341" s="29"/>
    </row>
    <row r="12342" spans="1:7" ht="15">
      <c r="A12342" s="28"/>
      <c r="G12342" s="29"/>
    </row>
    <row r="12343" spans="1:7" ht="15">
      <c r="A12343" s="28"/>
      <c r="G12343" s="29"/>
    </row>
    <row r="12344" spans="1:7" ht="15">
      <c r="A12344" s="28"/>
      <c r="G12344" s="29"/>
    </row>
    <row r="12345" spans="1:7" ht="15">
      <c r="A12345" s="28"/>
      <c r="G12345" s="29"/>
    </row>
    <row r="12346" spans="1:7" ht="15">
      <c r="A12346" s="28"/>
      <c r="G12346" s="29"/>
    </row>
    <row r="12347" spans="1:7" ht="15">
      <c r="A12347" s="28"/>
      <c r="G12347" s="29"/>
    </row>
    <row r="12348" spans="1:7" ht="15">
      <c r="A12348" s="28"/>
      <c r="G12348" s="29"/>
    </row>
    <row r="12349" spans="1:7" ht="15">
      <c r="A12349" s="28"/>
      <c r="G12349" s="29"/>
    </row>
    <row r="12350" spans="1:7" ht="15">
      <c r="A12350" s="28"/>
      <c r="G12350" s="29"/>
    </row>
    <row r="12351" spans="1:7" ht="15">
      <c r="A12351" s="28"/>
      <c r="G12351" s="29"/>
    </row>
    <row r="12352" spans="1:7" ht="15">
      <c r="A12352" s="28"/>
      <c r="G12352" s="29"/>
    </row>
    <row r="12353" spans="1:7" ht="15">
      <c r="A12353" s="28"/>
      <c r="G12353" s="29"/>
    </row>
    <row r="12354" spans="1:7" ht="15">
      <c r="A12354" s="28"/>
      <c r="G12354" s="29"/>
    </row>
    <row r="12355" spans="1:7" ht="15">
      <c r="A12355" s="28"/>
      <c r="G12355" s="29"/>
    </row>
    <row r="12356" spans="1:7" ht="15">
      <c r="A12356" s="28"/>
      <c r="G12356" s="29"/>
    </row>
    <row r="12357" spans="1:7" ht="15">
      <c r="A12357" s="28"/>
      <c r="G12357" s="29"/>
    </row>
    <row r="12358" spans="1:7" ht="15">
      <c r="A12358" s="28"/>
      <c r="G12358" s="29"/>
    </row>
    <row r="12359" spans="1:7" ht="15">
      <c r="A12359" s="28"/>
      <c r="G12359" s="29"/>
    </row>
    <row r="12360" spans="1:7" ht="15">
      <c r="A12360" s="28"/>
      <c r="G12360" s="29"/>
    </row>
    <row r="12361" spans="1:7" ht="15">
      <c r="A12361" s="28"/>
      <c r="G12361" s="29"/>
    </row>
    <row r="12362" spans="1:7" ht="15">
      <c r="A12362" s="28"/>
      <c r="G12362" s="29"/>
    </row>
    <row r="12363" spans="1:7" ht="15">
      <c r="A12363" s="28"/>
      <c r="G12363" s="29"/>
    </row>
    <row r="12364" spans="1:7" ht="15">
      <c r="A12364" s="28"/>
      <c r="G12364" s="29"/>
    </row>
    <row r="12365" spans="1:7" ht="15">
      <c r="A12365" s="28"/>
      <c r="G12365" s="29"/>
    </row>
    <row r="12366" spans="1:7" ht="15">
      <c r="A12366" s="28"/>
      <c r="G12366" s="29"/>
    </row>
    <row r="12367" spans="1:7" ht="15">
      <c r="A12367" s="28"/>
      <c r="G12367" s="29"/>
    </row>
    <row r="12368" spans="1:7" ht="15">
      <c r="A12368" s="28"/>
      <c r="G12368" s="29"/>
    </row>
    <row r="12369" spans="1:7" ht="15">
      <c r="A12369" s="28"/>
      <c r="G12369" s="29"/>
    </row>
    <row r="12370" spans="1:7" ht="15">
      <c r="A12370" s="28"/>
      <c r="G12370" s="29"/>
    </row>
    <row r="12371" spans="1:7" ht="15">
      <c r="A12371" s="28"/>
      <c r="G12371" s="29"/>
    </row>
    <row r="12372" spans="1:7" ht="15">
      <c r="A12372" s="28"/>
      <c r="G12372" s="29"/>
    </row>
    <row r="12373" spans="1:7" ht="15">
      <c r="A12373" s="28"/>
      <c r="G12373" s="29"/>
    </row>
    <row r="12374" spans="1:7" ht="15">
      <c r="A12374" s="28"/>
      <c r="G12374" s="29"/>
    </row>
    <row r="12375" spans="1:7" ht="15">
      <c r="A12375" s="28"/>
      <c r="G12375" s="29"/>
    </row>
    <row r="12376" spans="1:7" ht="15">
      <c r="A12376" s="28"/>
      <c r="G12376" s="29"/>
    </row>
    <row r="12377" spans="1:7" ht="15">
      <c r="A12377" s="28"/>
      <c r="G12377" s="29"/>
    </row>
    <row r="12378" spans="1:7" ht="15">
      <c r="A12378" s="28"/>
      <c r="G12378" s="29"/>
    </row>
    <row r="12379" spans="1:7" ht="15">
      <c r="A12379" s="28"/>
      <c r="G12379" s="29"/>
    </row>
    <row r="12380" spans="1:7" ht="15">
      <c r="A12380" s="28"/>
      <c r="G12380" s="29"/>
    </row>
    <row r="12381" spans="1:7" ht="15">
      <c r="A12381" s="28"/>
      <c r="G12381" s="29"/>
    </row>
    <row r="12382" spans="1:7" ht="15">
      <c r="A12382" s="28"/>
      <c r="G12382" s="29"/>
    </row>
    <row r="12383" spans="1:7" ht="15">
      <c r="A12383" s="28"/>
      <c r="G12383" s="29"/>
    </row>
    <row r="12384" spans="1:7" ht="15">
      <c r="A12384" s="28"/>
      <c r="G12384" s="29"/>
    </row>
    <row r="12385" spans="1:7" ht="15">
      <c r="A12385" s="28"/>
      <c r="G12385" s="29"/>
    </row>
    <row r="12386" spans="1:7" ht="15">
      <c r="A12386" s="28"/>
      <c r="G12386" s="29"/>
    </row>
    <row r="12387" spans="1:7" ht="15">
      <c r="A12387" s="28"/>
      <c r="G12387" s="29"/>
    </row>
    <row r="12388" spans="1:7" ht="15">
      <c r="A12388" s="28"/>
      <c r="G12388" s="29"/>
    </row>
    <row r="12389" spans="1:7" ht="15">
      <c r="A12389" s="28"/>
      <c r="G12389" s="29"/>
    </row>
    <row r="12390" spans="1:7" ht="15">
      <c r="A12390" s="28"/>
      <c r="G12390" s="29"/>
    </row>
    <row r="12391" spans="1:7" ht="15">
      <c r="A12391" s="28"/>
      <c r="G12391" s="29"/>
    </row>
    <row r="12392" spans="1:7" ht="15">
      <c r="A12392" s="28"/>
      <c r="G12392" s="29"/>
    </row>
    <row r="12393" spans="1:7" ht="15">
      <c r="A12393" s="28"/>
      <c r="G12393" s="29"/>
    </row>
    <row r="12394" spans="1:7" ht="15">
      <c r="A12394" s="28"/>
      <c r="G12394" s="29"/>
    </row>
    <row r="12395" spans="1:7" ht="15">
      <c r="A12395" s="28"/>
      <c r="G12395" s="29"/>
    </row>
    <row r="12396" spans="1:7" ht="15">
      <c r="A12396" s="28"/>
      <c r="G12396" s="29"/>
    </row>
    <row r="12397" spans="1:7" ht="15">
      <c r="A12397" s="28"/>
      <c r="G12397" s="29"/>
    </row>
    <row r="12398" spans="1:7" ht="15">
      <c r="A12398" s="28"/>
      <c r="G12398" s="29"/>
    </row>
    <row r="12399" spans="1:7" ht="15">
      <c r="A12399" s="28"/>
      <c r="G12399" s="29"/>
    </row>
    <row r="12400" spans="1:7" ht="15">
      <c r="A12400" s="28"/>
      <c r="G12400" s="29"/>
    </row>
    <row r="12401" spans="1:7" ht="15">
      <c r="A12401" s="28"/>
      <c r="G12401" s="29"/>
    </row>
    <row r="12402" spans="1:7" ht="15">
      <c r="A12402" s="28"/>
      <c r="G12402" s="29"/>
    </row>
    <row r="12403" spans="1:7" ht="15">
      <c r="A12403" s="28"/>
      <c r="G12403" s="29"/>
    </row>
    <row r="12404" spans="1:7" ht="15">
      <c r="A12404" s="28"/>
      <c r="G12404" s="29"/>
    </row>
    <row r="12405" spans="1:7" ht="15">
      <c r="A12405" s="28"/>
      <c r="G12405" s="29"/>
    </row>
    <row r="12406" spans="1:7" ht="15">
      <c r="A12406" s="28"/>
      <c r="G12406" s="29"/>
    </row>
    <row r="12407" spans="1:7" ht="15">
      <c r="A12407" s="28"/>
      <c r="G12407" s="29"/>
    </row>
    <row r="12408" spans="1:7" ht="15">
      <c r="A12408" s="28"/>
      <c r="G12408" s="29"/>
    </row>
    <row r="12409" spans="1:7" ht="15">
      <c r="A12409" s="28"/>
      <c r="G12409" s="29"/>
    </row>
    <row r="12410" spans="1:7" ht="15">
      <c r="A12410" s="28"/>
      <c r="G12410" s="29"/>
    </row>
    <row r="12411" spans="1:7" ht="15">
      <c r="A12411" s="28"/>
      <c r="G12411" s="29"/>
    </row>
    <row r="12412" spans="1:7" ht="15">
      <c r="A12412" s="28"/>
      <c r="G12412" s="29"/>
    </row>
    <row r="12413" spans="1:7" ht="15">
      <c r="A12413" s="28"/>
      <c r="G12413" s="29"/>
    </row>
    <row r="12414" spans="1:7" ht="15">
      <c r="A12414" s="28"/>
      <c r="G12414" s="29"/>
    </row>
    <row r="12415" spans="1:7" ht="15">
      <c r="A12415" s="28"/>
      <c r="G12415" s="29"/>
    </row>
    <row r="12416" spans="1:7" ht="15">
      <c r="A12416" s="28"/>
      <c r="G12416" s="29"/>
    </row>
    <row r="12417" spans="1:7" ht="15">
      <c r="A12417" s="28"/>
      <c r="G12417" s="29"/>
    </row>
    <row r="12418" spans="1:7" ht="15">
      <c r="A12418" s="28"/>
      <c r="G12418" s="29"/>
    </row>
    <row r="12419" spans="1:7" ht="15">
      <c r="A12419" s="28"/>
      <c r="G12419" s="29"/>
    </row>
    <row r="12420" spans="1:7" ht="15">
      <c r="A12420" s="28"/>
      <c r="G12420" s="29"/>
    </row>
    <row r="12421" spans="1:7" ht="15">
      <c r="A12421" s="28"/>
      <c r="G12421" s="29"/>
    </row>
    <row r="12422" spans="1:7" ht="15">
      <c r="A12422" s="28"/>
      <c r="G12422" s="29"/>
    </row>
    <row r="12423" spans="1:7" ht="15">
      <c r="A12423" s="28"/>
      <c r="G12423" s="29"/>
    </row>
    <row r="12424" spans="1:7" ht="15">
      <c r="A12424" s="28"/>
      <c r="G12424" s="29"/>
    </row>
    <row r="12425" spans="1:7" ht="15">
      <c r="A12425" s="28"/>
      <c r="G12425" s="29"/>
    </row>
    <row r="12426" spans="1:7" ht="15">
      <c r="A12426" s="28"/>
      <c r="G12426" s="29"/>
    </row>
    <row r="12427" spans="1:7" ht="15">
      <c r="A12427" s="28"/>
      <c r="G12427" s="29"/>
    </row>
    <row r="12428" spans="1:7" ht="15">
      <c r="A12428" s="28"/>
      <c r="G12428" s="29"/>
    </row>
    <row r="12429" spans="1:7" ht="15">
      <c r="A12429" s="28"/>
      <c r="G12429" s="29"/>
    </row>
    <row r="12430" spans="1:7" ht="15">
      <c r="A12430" s="28"/>
      <c r="G12430" s="29"/>
    </row>
    <row r="12431" spans="1:7" ht="15">
      <c r="A12431" s="28"/>
      <c r="G12431" s="29"/>
    </row>
    <row r="12432" spans="1:7" ht="15">
      <c r="A12432" s="28"/>
      <c r="G12432" s="29"/>
    </row>
    <row r="12433" spans="1:7" ht="15">
      <c r="A12433" s="28"/>
      <c r="G12433" s="29"/>
    </row>
    <row r="12434" spans="1:7" ht="15">
      <c r="A12434" s="28"/>
      <c r="G12434" s="29"/>
    </row>
    <row r="12435" spans="1:7" ht="15">
      <c r="A12435" s="28"/>
      <c r="G12435" s="29"/>
    </row>
    <row r="12436" spans="1:7" ht="15">
      <c r="A12436" s="28"/>
      <c r="G12436" s="29"/>
    </row>
    <row r="12437" spans="1:7" ht="15">
      <c r="A12437" s="28"/>
      <c r="G12437" s="29"/>
    </row>
    <row r="12438" spans="1:7" ht="15">
      <c r="A12438" s="28"/>
      <c r="G12438" s="29"/>
    </row>
    <row r="12439" spans="1:7" ht="15">
      <c r="A12439" s="28"/>
      <c r="G12439" s="29"/>
    </row>
    <row r="12440" spans="1:7" ht="15">
      <c r="A12440" s="28"/>
      <c r="G12440" s="29"/>
    </row>
    <row r="12441" spans="1:7" ht="15">
      <c r="A12441" s="28"/>
      <c r="G12441" s="29"/>
    </row>
    <row r="12442" spans="1:7" ht="15">
      <c r="A12442" s="28"/>
      <c r="G12442" s="29"/>
    </row>
    <row r="12443" spans="1:7" ht="15">
      <c r="A12443" s="28"/>
      <c r="G12443" s="29"/>
    </row>
    <row r="12444" spans="1:7" ht="15">
      <c r="A12444" s="28"/>
      <c r="G12444" s="29"/>
    </row>
    <row r="12445" spans="1:7" ht="15">
      <c r="A12445" s="28"/>
      <c r="G12445" s="29"/>
    </row>
    <row r="12446" spans="1:7" ht="15">
      <c r="A12446" s="28"/>
      <c r="G12446" s="29"/>
    </row>
    <row r="12447" spans="1:7" ht="15">
      <c r="A12447" s="28"/>
      <c r="G12447" s="29"/>
    </row>
    <row r="12448" spans="1:7" ht="15">
      <c r="A12448" s="28"/>
      <c r="G12448" s="29"/>
    </row>
    <row r="12449" spans="1:7" ht="15">
      <c r="A12449" s="28"/>
      <c r="G12449" s="29"/>
    </row>
    <row r="12450" spans="1:7" ht="15">
      <c r="A12450" s="28"/>
      <c r="G12450" s="29"/>
    </row>
    <row r="12451" spans="1:7" ht="15">
      <c r="A12451" s="28"/>
      <c r="G12451" s="29"/>
    </row>
    <row r="12452" spans="1:7" ht="15">
      <c r="A12452" s="28"/>
      <c r="G12452" s="29"/>
    </row>
    <row r="12453" spans="1:7" ht="15">
      <c r="A12453" s="28"/>
      <c r="G12453" s="29"/>
    </row>
    <row r="12454" spans="1:7" ht="15">
      <c r="A12454" s="28"/>
      <c r="G12454" s="29"/>
    </row>
    <row r="12455" spans="1:7" ht="15">
      <c r="A12455" s="28"/>
      <c r="G12455" s="29"/>
    </row>
    <row r="12456" spans="1:7" ht="15">
      <c r="A12456" s="28"/>
      <c r="G12456" s="29"/>
    </row>
    <row r="12457" spans="1:7" ht="15">
      <c r="A12457" s="28"/>
      <c r="G12457" s="29"/>
    </row>
    <row r="12458" spans="1:7" ht="15">
      <c r="A12458" s="28"/>
      <c r="G12458" s="29"/>
    </row>
    <row r="12459" spans="1:7" ht="15">
      <c r="A12459" s="28"/>
      <c r="G12459" s="29"/>
    </row>
    <row r="12460" spans="1:7" ht="15">
      <c r="A12460" s="28"/>
      <c r="G12460" s="29"/>
    </row>
    <row r="12461" spans="1:7" ht="15">
      <c r="A12461" s="28"/>
      <c r="G12461" s="29"/>
    </row>
    <row r="12462" spans="1:7" ht="15">
      <c r="A12462" s="28"/>
      <c r="G12462" s="29"/>
    </row>
    <row r="12463" spans="1:7" ht="15">
      <c r="A12463" s="28"/>
      <c r="G12463" s="29"/>
    </row>
    <row r="12464" spans="1:7" ht="15">
      <c r="A12464" s="28"/>
      <c r="G12464" s="29"/>
    </row>
    <row r="12465" spans="1:7" ht="15">
      <c r="A12465" s="28"/>
      <c r="G12465" s="29"/>
    </row>
    <row r="12466" spans="1:7" ht="15">
      <c r="A12466" s="28"/>
      <c r="G12466" s="29"/>
    </row>
    <row r="12467" spans="1:7" ht="15">
      <c r="A12467" s="28"/>
      <c r="G12467" s="29"/>
    </row>
    <row r="12468" spans="1:7" ht="15">
      <c r="A12468" s="28"/>
      <c r="G12468" s="29"/>
    </row>
    <row r="12469" spans="1:7" ht="15">
      <c r="A12469" s="28"/>
      <c r="G12469" s="29"/>
    </row>
    <row r="12470" spans="1:7" ht="15">
      <c r="A12470" s="28"/>
      <c r="G12470" s="29"/>
    </row>
    <row r="12471" spans="1:7" ht="15">
      <c r="A12471" s="28"/>
      <c r="G12471" s="29"/>
    </row>
    <row r="12472" spans="1:7" ht="15">
      <c r="A12472" s="28"/>
      <c r="G12472" s="29"/>
    </row>
    <row r="12473" spans="1:7" ht="15">
      <c r="A12473" s="28"/>
      <c r="G12473" s="29"/>
    </row>
    <row r="12474" spans="1:7" ht="15">
      <c r="A12474" s="28"/>
      <c r="G12474" s="29"/>
    </row>
    <row r="12475" spans="1:7" ht="15">
      <c r="A12475" s="28"/>
      <c r="G12475" s="29"/>
    </row>
    <row r="12476" spans="1:7" ht="15">
      <c r="A12476" s="28"/>
      <c r="G12476" s="29"/>
    </row>
    <row r="12477" spans="1:7" ht="15">
      <c r="A12477" s="28"/>
      <c r="G12477" s="29"/>
    </row>
    <row r="12478" spans="1:7" ht="15">
      <c r="A12478" s="28"/>
      <c r="G12478" s="29"/>
    </row>
    <row r="12479" spans="1:7" ht="15">
      <c r="A12479" s="28"/>
      <c r="G12479" s="29"/>
    </row>
    <row r="12480" spans="1:7" ht="15">
      <c r="A12480" s="28"/>
      <c r="G12480" s="29"/>
    </row>
    <row r="12481" spans="1:7" ht="15">
      <c r="A12481" s="28"/>
      <c r="G12481" s="29"/>
    </row>
    <row r="12482" spans="1:7" ht="15">
      <c r="A12482" s="28"/>
      <c r="G12482" s="29"/>
    </row>
    <row r="12483" spans="1:7" ht="15">
      <c r="A12483" s="28"/>
      <c r="G12483" s="29"/>
    </row>
    <row r="12484" spans="1:7" ht="15">
      <c r="A12484" s="28"/>
      <c r="G12484" s="29"/>
    </row>
    <row r="12485" spans="1:7" ht="15">
      <c r="A12485" s="28"/>
      <c r="G12485" s="29"/>
    </row>
    <row r="12486" spans="1:7" ht="15">
      <c r="A12486" s="28"/>
      <c r="G12486" s="29"/>
    </row>
    <row r="12487" spans="1:7" ht="15">
      <c r="A12487" s="28"/>
      <c r="G12487" s="29"/>
    </row>
    <row r="12488" spans="1:7" ht="15">
      <c r="A12488" s="28"/>
      <c r="G12488" s="29"/>
    </row>
    <row r="12489" spans="1:7" ht="15">
      <c r="A12489" s="28"/>
      <c r="G12489" s="29"/>
    </row>
    <row r="12490" spans="1:7" ht="15">
      <c r="A12490" s="28"/>
      <c r="G12490" s="29"/>
    </row>
    <row r="12491" spans="1:7" ht="15">
      <c r="A12491" s="28"/>
      <c r="G12491" s="29"/>
    </row>
    <row r="12492" spans="1:7" ht="15">
      <c r="A12492" s="28"/>
      <c r="G12492" s="29"/>
    </row>
    <row r="12493" spans="1:7" ht="15">
      <c r="A12493" s="28"/>
      <c r="G12493" s="29"/>
    </row>
    <row r="12494" spans="1:7" ht="15">
      <c r="A12494" s="28"/>
      <c r="G12494" s="29"/>
    </row>
    <row r="12495" spans="1:7" ht="15">
      <c r="A12495" s="28"/>
      <c r="G12495" s="29"/>
    </row>
    <row r="12496" spans="1:7" ht="15">
      <c r="A12496" s="28"/>
      <c r="G12496" s="29"/>
    </row>
    <row r="12497" spans="1:7" ht="15">
      <c r="A12497" s="28"/>
      <c r="G12497" s="29"/>
    </row>
    <row r="12498" spans="1:7" ht="15">
      <c r="A12498" s="28"/>
      <c r="G12498" s="29"/>
    </row>
    <row r="12499" spans="1:7" ht="15">
      <c r="A12499" s="28"/>
      <c r="G12499" s="29"/>
    </row>
    <row r="12500" spans="1:7" ht="15">
      <c r="A12500" s="28"/>
      <c r="G12500" s="29"/>
    </row>
    <row r="12501" spans="1:7" ht="15">
      <c r="A12501" s="28"/>
      <c r="G12501" s="29"/>
    </row>
    <row r="12502" spans="1:7" ht="15">
      <c r="A12502" s="28"/>
      <c r="G12502" s="29"/>
    </row>
    <row r="12503" spans="1:7" ht="15">
      <c r="A12503" s="28"/>
      <c r="G12503" s="29"/>
    </row>
    <row r="12504" spans="1:7" ht="15">
      <c r="A12504" s="28"/>
      <c r="G12504" s="29"/>
    </row>
    <row r="12505" spans="1:7" ht="15">
      <c r="A12505" s="28"/>
      <c r="G12505" s="29"/>
    </row>
    <row r="12506" spans="1:7" ht="15">
      <c r="A12506" s="28"/>
      <c r="G12506" s="29"/>
    </row>
    <row r="12507" spans="1:7" ht="15">
      <c r="A12507" s="28"/>
      <c r="G12507" s="29"/>
    </row>
    <row r="12508" spans="1:7" ht="15">
      <c r="A12508" s="28"/>
      <c r="G12508" s="29"/>
    </row>
    <row r="12509" spans="1:7" ht="15">
      <c r="A12509" s="28"/>
      <c r="G12509" s="29"/>
    </row>
    <row r="12510" spans="1:7" ht="15">
      <c r="A12510" s="28"/>
      <c r="G12510" s="29"/>
    </row>
    <row r="12511" spans="1:7" ht="15">
      <c r="A12511" s="28"/>
      <c r="G12511" s="29"/>
    </row>
    <row r="12512" spans="1:7" ht="15">
      <c r="A12512" s="28"/>
      <c r="G12512" s="29"/>
    </row>
    <row r="12513" spans="1:7" ht="15">
      <c r="A12513" s="28"/>
      <c r="G12513" s="29"/>
    </row>
    <row r="12514" spans="1:7" ht="15">
      <c r="A12514" s="28"/>
      <c r="G12514" s="29"/>
    </row>
    <row r="12515" spans="1:7" ht="15">
      <c r="A12515" s="28"/>
      <c r="G12515" s="29"/>
    </row>
    <row r="12516" spans="1:7" ht="15">
      <c r="A12516" s="28"/>
      <c r="G12516" s="29"/>
    </row>
    <row r="12517" spans="1:7" ht="15">
      <c r="A12517" s="28"/>
      <c r="G12517" s="29"/>
    </row>
    <row r="12518" spans="1:7" ht="15">
      <c r="A12518" s="28"/>
      <c r="G12518" s="29"/>
    </row>
    <row r="12519" spans="1:7" ht="15">
      <c r="A12519" s="28"/>
      <c r="G12519" s="29"/>
    </row>
    <row r="12520" spans="1:7" ht="15">
      <c r="A12520" s="28"/>
      <c r="G12520" s="29"/>
    </row>
    <row r="12521" spans="1:7" ht="15">
      <c r="A12521" s="28"/>
      <c r="G12521" s="29"/>
    </row>
    <row r="12522" spans="1:7" ht="15">
      <c r="A12522" s="28"/>
      <c r="G12522" s="29"/>
    </row>
    <row r="12523" spans="1:7" ht="15">
      <c r="A12523" s="28"/>
      <c r="G12523" s="29"/>
    </row>
    <row r="12524" spans="1:7" ht="15">
      <c r="A12524" s="28"/>
      <c r="G12524" s="29"/>
    </row>
    <row r="12525" spans="1:7" ht="15">
      <c r="A12525" s="28"/>
      <c r="G12525" s="29"/>
    </row>
    <row r="12526" spans="1:7" ht="15">
      <c r="A12526" s="28"/>
      <c r="G12526" s="29"/>
    </row>
    <row r="12527" spans="1:7" ht="15">
      <c r="A12527" s="28"/>
      <c r="G12527" s="29"/>
    </row>
    <row r="12528" spans="1:7" ht="15">
      <c r="A12528" s="28"/>
      <c r="G12528" s="29"/>
    </row>
    <row r="12529" spans="1:7" ht="15">
      <c r="A12529" s="28"/>
      <c r="G12529" s="29"/>
    </row>
    <row r="12530" spans="1:7" ht="15">
      <c r="A12530" s="28"/>
      <c r="G12530" s="29"/>
    </row>
    <row r="12531" spans="1:7" ht="15">
      <c r="A12531" s="28"/>
      <c r="G12531" s="29"/>
    </row>
    <row r="12532" spans="1:7" ht="15">
      <c r="A12532" s="28"/>
      <c r="G12532" s="29"/>
    </row>
    <row r="12533" spans="1:7" ht="15">
      <c r="A12533" s="28"/>
      <c r="G12533" s="29"/>
    </row>
    <row r="12534" spans="1:7" ht="15">
      <c r="A12534" s="28"/>
      <c r="G12534" s="29"/>
    </row>
    <row r="12535" spans="1:7" ht="15">
      <c r="A12535" s="28"/>
      <c r="G12535" s="29"/>
    </row>
    <row r="12536" spans="1:7" ht="15">
      <c r="A12536" s="28"/>
      <c r="G12536" s="29"/>
    </row>
    <row r="12537" spans="1:7" ht="15">
      <c r="A12537" s="28"/>
      <c r="G12537" s="29"/>
    </row>
    <row r="12538" spans="1:7" ht="15">
      <c r="A12538" s="28"/>
      <c r="G12538" s="29"/>
    </row>
    <row r="12539" spans="1:7" ht="15">
      <c r="A12539" s="28"/>
      <c r="G12539" s="29"/>
    </row>
    <row r="12540" spans="1:7" ht="15">
      <c r="A12540" s="28"/>
      <c r="G12540" s="29"/>
    </row>
    <row r="12541" spans="1:7" ht="15">
      <c r="A12541" s="28"/>
      <c r="G12541" s="29"/>
    </row>
    <row r="12542" spans="1:7" ht="15">
      <c r="A12542" s="28"/>
      <c r="G12542" s="29"/>
    </row>
    <row r="12543" spans="1:7" ht="15">
      <c r="A12543" s="28"/>
      <c r="G12543" s="29"/>
    </row>
    <row r="12544" spans="1:7" ht="15">
      <c r="A12544" s="28"/>
      <c r="G12544" s="29"/>
    </row>
    <row r="12545" spans="1:7" ht="15">
      <c r="A12545" s="28"/>
      <c r="G12545" s="29"/>
    </row>
    <row r="12546" spans="1:7" ht="15">
      <c r="A12546" s="28"/>
      <c r="G12546" s="29"/>
    </row>
    <row r="12547" spans="1:7" ht="15">
      <c r="A12547" s="28"/>
      <c r="G12547" s="29"/>
    </row>
    <row r="12548" spans="1:7" ht="15">
      <c r="A12548" s="28"/>
      <c r="G12548" s="29"/>
    </row>
    <row r="12549" spans="1:7" ht="15">
      <c r="A12549" s="28"/>
      <c r="G12549" s="29"/>
    </row>
    <row r="12550" spans="1:7" ht="15">
      <c r="A12550" s="28"/>
      <c r="G12550" s="29"/>
    </row>
    <row r="12551" spans="1:7" ht="15">
      <c r="A12551" s="28"/>
      <c r="G12551" s="29"/>
    </row>
    <row r="12552" spans="1:7" ht="15">
      <c r="A12552" s="28"/>
      <c r="G12552" s="29"/>
    </row>
    <row r="12553" spans="1:7" ht="15">
      <c r="A12553" s="28"/>
      <c r="G12553" s="29"/>
    </row>
    <row r="12554" spans="1:7" ht="15">
      <c r="A12554" s="28"/>
      <c r="G12554" s="29"/>
    </row>
    <row r="12555" spans="1:7" ht="15">
      <c r="A12555" s="28"/>
      <c r="G12555" s="29"/>
    </row>
    <row r="12556" spans="1:7" ht="15">
      <c r="A12556" s="28"/>
      <c r="G12556" s="29"/>
    </row>
    <row r="12557" spans="1:7" ht="15">
      <c r="A12557" s="28"/>
      <c r="G12557" s="29"/>
    </row>
    <row r="12558" spans="1:7" ht="15">
      <c r="A12558" s="28"/>
      <c r="G12558" s="29"/>
    </row>
    <row r="12559" spans="1:7" ht="15">
      <c r="A12559" s="28"/>
      <c r="G12559" s="29"/>
    </row>
    <row r="12560" spans="1:7" ht="15">
      <c r="A12560" s="28"/>
      <c r="G12560" s="29"/>
    </row>
    <row r="12561" spans="1:7" ht="15">
      <c r="A12561" s="28"/>
      <c r="G12561" s="29"/>
    </row>
    <row r="12562" spans="1:7" ht="15">
      <c r="A12562" s="28"/>
      <c r="G12562" s="29"/>
    </row>
    <row r="12563" spans="1:7" ht="15">
      <c r="A12563" s="28"/>
      <c r="G12563" s="29"/>
    </row>
    <row r="12564" spans="1:7" ht="15">
      <c r="A12564" s="28"/>
      <c r="G12564" s="29"/>
    </row>
    <row r="12565" spans="1:7" ht="15">
      <c r="A12565" s="28"/>
      <c r="G12565" s="29"/>
    </row>
    <row r="12566" spans="1:7" ht="15">
      <c r="A12566" s="28"/>
      <c r="G12566" s="29"/>
    </row>
    <row r="12567" spans="1:7" ht="15">
      <c r="A12567" s="28"/>
      <c r="G12567" s="29"/>
    </row>
    <row r="12568" spans="1:7" ht="15">
      <c r="A12568" s="28"/>
      <c r="G12568" s="29"/>
    </row>
    <row r="12569" spans="1:7" ht="15">
      <c r="A12569" s="28"/>
      <c r="G12569" s="29"/>
    </row>
    <row r="12570" spans="1:7" ht="15">
      <c r="A12570" s="28"/>
      <c r="G12570" s="29"/>
    </row>
    <row r="12571" spans="1:7" ht="15">
      <c r="A12571" s="28"/>
      <c r="G12571" s="29"/>
    </row>
    <row r="12572" spans="1:7" ht="15">
      <c r="A12572" s="28"/>
      <c r="G12572" s="29"/>
    </row>
    <row r="12573" spans="1:7" ht="15">
      <c r="A12573" s="28"/>
      <c r="G12573" s="29"/>
    </row>
    <row r="12574" spans="1:7" ht="15">
      <c r="A12574" s="28"/>
      <c r="G12574" s="29"/>
    </row>
    <row r="12575" spans="1:7" ht="15">
      <c r="A12575" s="28"/>
      <c r="G12575" s="29"/>
    </row>
    <row r="12576" spans="1:7" ht="15">
      <c r="A12576" s="28"/>
      <c r="G12576" s="29"/>
    </row>
    <row r="12577" spans="1:7" ht="15">
      <c r="A12577" s="28"/>
      <c r="G12577" s="29"/>
    </row>
    <row r="12578" spans="1:7" ht="15">
      <c r="A12578" s="28"/>
      <c r="G12578" s="29"/>
    </row>
    <row r="12579" spans="1:7" ht="15">
      <c r="A12579" s="28"/>
      <c r="G12579" s="29"/>
    </row>
    <row r="12580" spans="1:7" ht="15">
      <c r="A12580" s="28"/>
      <c r="G12580" s="29"/>
    </row>
    <row r="12581" spans="1:7" ht="15">
      <c r="A12581" s="28"/>
      <c r="G12581" s="29"/>
    </row>
    <row r="12582" spans="1:7" ht="15">
      <c r="A12582" s="28"/>
      <c r="G12582" s="29"/>
    </row>
    <row r="12583" spans="1:7" ht="15">
      <c r="A12583" s="28"/>
      <c r="G12583" s="29"/>
    </row>
    <row r="12584" spans="1:7" ht="15">
      <c r="A12584" s="28"/>
      <c r="G12584" s="29"/>
    </row>
    <row r="12585" spans="1:7" ht="15">
      <c r="A12585" s="28"/>
      <c r="G12585" s="29"/>
    </row>
    <row r="12586" spans="1:7" ht="15">
      <c r="A12586" s="28"/>
      <c r="G12586" s="29"/>
    </row>
    <row r="12587" spans="1:7" ht="15">
      <c r="A12587" s="28"/>
      <c r="G12587" s="29"/>
    </row>
    <row r="12588" spans="1:7" ht="15">
      <c r="A12588" s="28"/>
      <c r="G12588" s="29"/>
    </row>
    <row r="12589" spans="1:7" ht="15">
      <c r="A12589" s="28"/>
      <c r="G12589" s="29"/>
    </row>
    <row r="12590" spans="1:7" ht="15">
      <c r="A12590" s="28"/>
      <c r="G12590" s="29"/>
    </row>
    <row r="12591" spans="1:7" ht="15">
      <c r="A12591" s="28"/>
      <c r="G12591" s="29"/>
    </row>
    <row r="12592" spans="1:7" ht="15">
      <c r="A12592" s="28"/>
      <c r="G12592" s="29"/>
    </row>
    <row r="12593" spans="1:7" ht="15">
      <c r="A12593" s="28"/>
      <c r="G12593" s="29"/>
    </row>
    <row r="12594" spans="1:7" ht="15">
      <c r="A12594" s="28"/>
      <c r="G12594" s="29"/>
    </row>
    <row r="12595" spans="1:7" ht="15">
      <c r="A12595" s="28"/>
      <c r="G12595" s="29"/>
    </row>
    <row r="12596" spans="1:7" ht="15">
      <c r="A12596" s="28"/>
      <c r="G12596" s="29"/>
    </row>
    <row r="12597" spans="1:7" ht="15">
      <c r="A12597" s="28"/>
      <c r="G12597" s="29"/>
    </row>
    <row r="12598" spans="1:7" ht="15">
      <c r="A12598" s="28"/>
      <c r="G12598" s="29"/>
    </row>
    <row r="12599" spans="1:7" ht="15">
      <c r="A12599" s="28"/>
      <c r="G12599" s="29"/>
    </row>
    <row r="12600" spans="1:7" ht="15">
      <c r="A12600" s="28"/>
      <c r="G12600" s="29"/>
    </row>
    <row r="12601" spans="1:7" ht="15">
      <c r="A12601" s="28"/>
      <c r="G12601" s="29"/>
    </row>
    <row r="12602" spans="1:7" ht="15">
      <c r="A12602" s="28"/>
      <c r="G12602" s="29"/>
    </row>
    <row r="12603" spans="1:7" ht="15">
      <c r="A12603" s="28"/>
      <c r="G12603" s="29"/>
    </row>
    <row r="12604" spans="1:7" ht="15">
      <c r="A12604" s="28"/>
      <c r="G12604" s="29"/>
    </row>
    <row r="12605" spans="1:7" ht="15">
      <c r="A12605" s="28"/>
      <c r="G12605" s="29"/>
    </row>
    <row r="12606" spans="1:7" ht="15">
      <c r="A12606" s="28"/>
      <c r="G12606" s="29"/>
    </row>
    <row r="12607" spans="1:7" ht="15">
      <c r="A12607" s="28"/>
      <c r="G12607" s="29"/>
    </row>
    <row r="12608" spans="1:7" ht="15">
      <c r="A12608" s="28"/>
      <c r="G12608" s="29"/>
    </row>
    <row r="12609" spans="1:7" ht="15">
      <c r="A12609" s="28"/>
      <c r="G12609" s="29"/>
    </row>
    <row r="12610" spans="1:7" ht="15">
      <c r="A12610" s="28"/>
      <c r="G12610" s="29"/>
    </row>
    <row r="12611" spans="1:7" ht="15">
      <c r="A12611" s="28"/>
      <c r="G12611" s="29"/>
    </row>
    <row r="12612" spans="1:7" ht="15">
      <c r="A12612" s="28"/>
      <c r="G12612" s="29"/>
    </row>
    <row r="12613" spans="1:7" ht="15">
      <c r="A12613" s="28"/>
      <c r="G12613" s="29"/>
    </row>
    <row r="12614" spans="1:7" ht="15">
      <c r="A12614" s="28"/>
      <c r="G12614" s="29"/>
    </row>
    <row r="12615" spans="1:7" ht="15">
      <c r="A12615" s="28"/>
      <c r="G12615" s="29"/>
    </row>
    <row r="12616" spans="1:7" ht="15">
      <c r="A12616" s="28"/>
      <c r="G12616" s="29"/>
    </row>
    <row r="12617" spans="1:7" ht="15">
      <c r="A12617" s="28"/>
      <c r="G12617" s="29"/>
    </row>
    <row r="12618" spans="1:7" ht="15">
      <c r="A12618" s="28"/>
      <c r="G12618" s="29"/>
    </row>
    <row r="12619" spans="1:7" ht="15">
      <c r="A12619" s="28"/>
      <c r="G12619" s="29"/>
    </row>
    <row r="12620" spans="1:7" ht="15">
      <c r="A12620" s="28"/>
      <c r="G12620" s="29"/>
    </row>
    <row r="12621" spans="1:7" ht="15">
      <c r="A12621" s="28"/>
      <c r="G12621" s="29"/>
    </row>
    <row r="12622" spans="1:7" ht="15">
      <c r="A12622" s="28"/>
      <c r="G12622" s="29"/>
    </row>
    <row r="12623" spans="1:7" ht="15">
      <c r="A12623" s="28"/>
      <c r="G12623" s="29"/>
    </row>
    <row r="12624" spans="1:7" ht="15">
      <c r="A12624" s="28"/>
      <c r="G12624" s="29"/>
    </row>
    <row r="12625" spans="1:7" ht="15">
      <c r="A12625" s="28"/>
      <c r="G12625" s="29"/>
    </row>
    <row r="12626" spans="1:7" ht="15">
      <c r="A12626" s="28"/>
      <c r="G12626" s="29"/>
    </row>
    <row r="12627" spans="1:7" ht="15">
      <c r="A12627" s="28"/>
      <c r="G12627" s="29"/>
    </row>
    <row r="12628" spans="1:7" ht="15">
      <c r="A12628" s="28"/>
      <c r="G12628" s="29"/>
    </row>
    <row r="12629" spans="1:7" ht="15">
      <c r="A12629" s="28"/>
      <c r="G12629" s="29"/>
    </row>
    <row r="12630" spans="1:7" ht="15">
      <c r="A12630" s="28"/>
      <c r="G12630" s="29"/>
    </row>
    <row r="12631" spans="1:7" ht="15">
      <c r="A12631" s="28"/>
      <c r="G12631" s="29"/>
    </row>
    <row r="12632" spans="1:7" ht="15">
      <c r="A12632" s="28"/>
      <c r="G12632" s="29"/>
    </row>
    <row r="12633" spans="1:7" ht="15">
      <c r="A12633" s="28"/>
      <c r="G12633" s="29"/>
    </row>
    <row r="12634" spans="1:7" ht="15">
      <c r="A12634" s="28"/>
      <c r="G12634" s="29"/>
    </row>
    <row r="12635" spans="1:7" ht="15">
      <c r="A12635" s="28"/>
      <c r="G12635" s="29"/>
    </row>
    <row r="12636" spans="1:7" ht="15">
      <c r="A12636" s="28"/>
      <c r="G12636" s="29"/>
    </row>
    <row r="12637" spans="1:7" ht="15">
      <c r="A12637" s="28"/>
      <c r="G12637" s="29"/>
    </row>
    <row r="12638" spans="1:7" ht="15">
      <c r="A12638" s="28"/>
      <c r="G12638" s="29"/>
    </row>
    <row r="12639" spans="1:7" ht="15">
      <c r="A12639" s="28"/>
      <c r="G12639" s="29"/>
    </row>
    <row r="12640" spans="1:7" ht="15">
      <c r="A12640" s="28"/>
      <c r="G12640" s="29"/>
    </row>
    <row r="12641" spans="1:7" ht="15">
      <c r="A12641" s="28"/>
      <c r="G12641" s="29"/>
    </row>
    <row r="12642" spans="1:7" ht="15">
      <c r="A12642" s="28"/>
      <c r="G12642" s="29"/>
    </row>
    <row r="12643" spans="1:7" ht="15">
      <c r="A12643" s="28"/>
      <c r="G12643" s="29"/>
    </row>
    <row r="12644" spans="1:7" ht="15">
      <c r="A12644" s="28"/>
      <c r="G12644" s="29"/>
    </row>
    <row r="12645" spans="1:7" ht="15">
      <c r="A12645" s="28"/>
      <c r="G12645" s="29"/>
    </row>
    <row r="12646" spans="1:7" ht="15">
      <c r="A12646" s="28"/>
      <c r="G12646" s="29"/>
    </row>
    <row r="12647" spans="1:7" ht="15">
      <c r="A12647" s="28"/>
      <c r="G12647" s="29"/>
    </row>
    <row r="12648" spans="1:7" ht="15">
      <c r="A12648" s="28"/>
      <c r="G12648" s="29"/>
    </row>
    <row r="12649" spans="1:7" ht="15">
      <c r="A12649" s="28"/>
      <c r="G12649" s="29"/>
    </row>
    <row r="12650" spans="1:7" ht="15">
      <c r="A12650" s="28"/>
      <c r="G12650" s="29"/>
    </row>
    <row r="12651" spans="1:7" ht="15">
      <c r="A12651" s="28"/>
      <c r="G12651" s="29"/>
    </row>
    <row r="12652" spans="1:7" ht="15">
      <c r="A12652" s="28"/>
      <c r="G12652" s="29"/>
    </row>
    <row r="12653" spans="1:7" ht="15">
      <c r="A12653" s="28"/>
      <c r="G12653" s="29"/>
    </row>
    <row r="12654" spans="1:7" ht="15">
      <c r="A12654" s="28"/>
      <c r="G12654" s="29"/>
    </row>
    <row r="12655" spans="1:7" ht="15">
      <c r="A12655" s="28"/>
      <c r="G12655" s="29"/>
    </row>
    <row r="12656" spans="1:7" ht="15">
      <c r="A12656" s="28"/>
      <c r="G12656" s="29"/>
    </row>
    <row r="12657" spans="1:7" ht="15">
      <c r="A12657" s="28"/>
      <c r="G12657" s="29"/>
    </row>
    <row r="12658" spans="1:7" ht="15">
      <c r="A12658" s="28"/>
      <c r="G12658" s="29"/>
    </row>
    <row r="12659" spans="1:7" ht="15">
      <c r="A12659" s="28"/>
      <c r="G12659" s="29"/>
    </row>
    <row r="12660" spans="1:7" ht="15">
      <c r="A12660" s="28"/>
      <c r="G12660" s="29"/>
    </row>
    <row r="12661" spans="1:7" ht="15">
      <c r="A12661" s="28"/>
      <c r="G12661" s="29"/>
    </row>
    <row r="12662" spans="1:7" ht="15">
      <c r="A12662" s="28"/>
      <c r="G12662" s="29"/>
    </row>
    <row r="12663" spans="1:7" ht="15">
      <c r="A12663" s="28"/>
      <c r="G12663" s="29"/>
    </row>
    <row r="12664" spans="1:7" ht="15">
      <c r="A12664" s="28"/>
      <c r="G12664" s="29"/>
    </row>
    <row r="12665" spans="1:7" ht="15">
      <c r="A12665" s="28"/>
      <c r="G12665" s="29"/>
    </row>
    <row r="12666" spans="1:7" ht="15">
      <c r="A12666" s="28"/>
      <c r="G12666" s="29"/>
    </row>
    <row r="12667" spans="1:7" ht="15">
      <c r="A12667" s="28"/>
      <c r="G12667" s="29"/>
    </row>
    <row r="12668" spans="1:7" ht="15">
      <c r="A12668" s="28"/>
      <c r="G12668" s="29"/>
    </row>
    <row r="12669" spans="1:7" ht="15">
      <c r="A12669" s="28"/>
      <c r="G12669" s="29"/>
    </row>
    <row r="12670" spans="1:7" ht="15">
      <c r="A12670" s="28"/>
      <c r="G12670" s="29"/>
    </row>
    <row r="12671" spans="1:7" ht="15">
      <c r="A12671" s="28"/>
      <c r="G12671" s="29"/>
    </row>
    <row r="12672" spans="1:7" ht="15">
      <c r="A12672" s="28"/>
      <c r="G12672" s="29"/>
    </row>
    <row r="12673" spans="1:7" ht="15">
      <c r="A12673" s="28"/>
      <c r="G12673" s="29"/>
    </row>
    <row r="12674" spans="1:7" ht="15">
      <c r="A12674" s="28"/>
      <c r="G12674" s="29"/>
    </row>
    <row r="12675" spans="1:7" ht="15">
      <c r="A12675" s="28"/>
      <c r="G12675" s="29"/>
    </row>
    <row r="12676" spans="1:7" ht="15">
      <c r="A12676" s="28"/>
      <c r="G12676" s="29"/>
    </row>
    <row r="12677" spans="1:7" ht="15">
      <c r="A12677" s="28"/>
      <c r="G12677" s="29"/>
    </row>
    <row r="12678" spans="1:7" ht="15">
      <c r="A12678" s="28"/>
      <c r="G12678" s="29"/>
    </row>
    <row r="12679" spans="1:7" ht="15">
      <c r="A12679" s="28"/>
      <c r="G12679" s="29"/>
    </row>
    <row r="12680" spans="1:7" ht="15">
      <c r="A12680" s="28"/>
      <c r="G12680" s="29"/>
    </row>
    <row r="12681" spans="1:7" ht="15">
      <c r="A12681" s="28"/>
      <c r="G12681" s="29"/>
    </row>
    <row r="12682" spans="1:7" ht="15">
      <c r="A12682" s="28"/>
      <c r="G12682" s="29"/>
    </row>
    <row r="12683" spans="1:7" ht="15">
      <c r="A12683" s="28"/>
      <c r="G12683" s="29"/>
    </row>
    <row r="12684" spans="1:7" ht="15">
      <c r="A12684" s="28"/>
      <c r="G12684" s="29"/>
    </row>
    <row r="12685" spans="1:7" ht="15">
      <c r="A12685" s="28"/>
      <c r="G12685" s="29"/>
    </row>
    <row r="12686" spans="1:7" ht="15">
      <c r="A12686" s="28"/>
      <c r="G12686" s="29"/>
    </row>
    <row r="12687" spans="1:7" ht="15">
      <c r="A12687" s="28"/>
      <c r="G12687" s="29"/>
    </row>
    <row r="12688" spans="1:7" ht="15">
      <c r="A12688" s="28"/>
      <c r="G12688" s="29"/>
    </row>
    <row r="12689" spans="1:7" ht="15">
      <c r="A12689" s="28"/>
      <c r="G12689" s="29"/>
    </row>
    <row r="12690" spans="1:7" ht="15">
      <c r="A12690" s="28"/>
      <c r="G12690" s="29"/>
    </row>
    <row r="12691" spans="1:7" ht="15">
      <c r="A12691" s="28"/>
      <c r="G12691" s="29"/>
    </row>
    <row r="12692" spans="1:7" ht="15">
      <c r="A12692" s="28"/>
      <c r="G12692" s="29"/>
    </row>
    <row r="12693" spans="1:7" ht="15">
      <c r="A12693" s="28"/>
      <c r="G12693" s="29"/>
    </row>
    <row r="12694" spans="1:7" ht="15">
      <c r="A12694" s="28"/>
      <c r="G12694" s="29"/>
    </row>
    <row r="12695" spans="1:7" ht="15">
      <c r="A12695" s="28"/>
      <c r="G12695" s="29"/>
    </row>
    <row r="12696" spans="1:7" ht="15">
      <c r="A12696" s="28"/>
      <c r="G12696" s="29"/>
    </row>
    <row r="12697" spans="1:7" ht="15">
      <c r="A12697" s="28"/>
      <c r="G12697" s="29"/>
    </row>
    <row r="12698" spans="1:7" ht="15">
      <c r="A12698" s="28"/>
      <c r="G12698" s="29"/>
    </row>
    <row r="12699" spans="1:7" ht="15">
      <c r="A12699" s="28"/>
      <c r="G12699" s="29"/>
    </row>
    <row r="12700" spans="1:7" ht="15">
      <c r="A12700" s="28"/>
      <c r="G12700" s="29"/>
    </row>
    <row r="12701" spans="1:7" ht="15">
      <c r="A12701" s="28"/>
      <c r="G12701" s="29"/>
    </row>
    <row r="12702" spans="1:7" ht="15">
      <c r="A12702" s="28"/>
      <c r="G12702" s="29"/>
    </row>
    <row r="12703" spans="1:7" ht="15">
      <c r="A12703" s="28"/>
      <c r="G12703" s="29"/>
    </row>
    <row r="12704" spans="1:7" ht="15">
      <c r="A12704" s="28"/>
      <c r="G12704" s="29"/>
    </row>
    <row r="12705" spans="1:7" ht="15">
      <c r="A12705" s="28"/>
      <c r="G12705" s="29"/>
    </row>
    <row r="12706" spans="1:7" ht="15">
      <c r="A12706" s="28"/>
      <c r="G12706" s="29"/>
    </row>
    <row r="12707" spans="1:7" ht="15">
      <c r="A12707" s="28"/>
      <c r="G12707" s="29"/>
    </row>
    <row r="12708" spans="1:7" ht="15">
      <c r="A12708" s="28"/>
      <c r="G12708" s="29"/>
    </row>
    <row r="12709" spans="1:7" ht="15">
      <c r="A12709" s="28"/>
      <c r="G12709" s="29"/>
    </row>
    <row r="12710" spans="1:7" ht="15">
      <c r="A12710" s="28"/>
      <c r="G12710" s="29"/>
    </row>
    <row r="12711" spans="1:7" ht="15">
      <c r="A12711" s="28"/>
      <c r="G12711" s="29"/>
    </row>
    <row r="12712" spans="1:7" ht="15">
      <c r="A12712" s="28"/>
      <c r="G12712" s="29"/>
    </row>
    <row r="12713" spans="1:7" ht="15">
      <c r="A12713" s="28"/>
      <c r="G12713" s="29"/>
    </row>
    <row r="12714" spans="1:7" ht="15">
      <c r="A12714" s="28"/>
      <c r="G12714" s="29"/>
    </row>
    <row r="12715" spans="1:7" ht="15">
      <c r="A12715" s="28"/>
      <c r="G12715" s="29"/>
    </row>
    <row r="12716" spans="1:7" ht="15">
      <c r="A12716" s="28"/>
      <c r="G12716" s="29"/>
    </row>
    <row r="12717" spans="1:7" ht="15">
      <c r="A12717" s="28"/>
      <c r="G12717" s="29"/>
    </row>
    <row r="12718" spans="1:7" ht="15">
      <c r="A12718" s="28"/>
      <c r="G12718" s="29"/>
    </row>
    <row r="12719" spans="1:7" ht="15">
      <c r="A12719" s="28"/>
      <c r="G12719" s="29"/>
    </row>
    <row r="12720" spans="1:7" ht="15">
      <c r="A12720" s="28"/>
      <c r="G12720" s="29"/>
    </row>
    <row r="12721" spans="1:7" ht="15">
      <c r="A12721" s="28"/>
      <c r="G12721" s="29"/>
    </row>
    <row r="12722" spans="1:7" ht="15">
      <c r="A12722" s="28"/>
      <c r="G12722" s="29"/>
    </row>
    <row r="12723" spans="1:7" ht="15">
      <c r="A12723" s="28"/>
      <c r="G12723" s="29"/>
    </row>
    <row r="12724" spans="1:7" ht="15">
      <c r="A12724" s="28"/>
      <c r="G12724" s="29"/>
    </row>
    <row r="12725" spans="1:7" ht="15">
      <c r="A12725" s="28"/>
      <c r="G12725" s="29"/>
    </row>
    <row r="12726" spans="1:7" ht="15">
      <c r="A12726" s="28"/>
      <c r="G12726" s="29"/>
    </row>
    <row r="12727" spans="1:7" ht="15">
      <c r="A12727" s="28"/>
      <c r="G12727" s="29"/>
    </row>
    <row r="12728" spans="1:7" ht="15">
      <c r="A12728" s="28"/>
      <c r="G12728" s="29"/>
    </row>
    <row r="12729" spans="1:7" ht="15">
      <c r="A12729" s="28"/>
      <c r="G12729" s="29"/>
    </row>
    <row r="12730" spans="1:7" ht="15">
      <c r="A12730" s="28"/>
      <c r="G12730" s="29"/>
    </row>
    <row r="12731" spans="1:7" ht="15">
      <c r="A12731" s="28"/>
      <c r="G12731" s="29"/>
    </row>
    <row r="12732" spans="1:7" ht="15">
      <c r="A12732" s="28"/>
      <c r="G12732" s="29"/>
    </row>
    <row r="12733" spans="1:7" ht="15">
      <c r="A12733" s="28"/>
      <c r="G12733" s="29"/>
    </row>
    <row r="12734" spans="1:7" ht="15">
      <c r="A12734" s="28"/>
      <c r="G12734" s="29"/>
    </row>
    <row r="12735" spans="1:7" ht="15">
      <c r="A12735" s="28"/>
      <c r="G12735" s="29"/>
    </row>
    <row r="12736" spans="1:7" ht="15">
      <c r="A12736" s="28"/>
      <c r="G12736" s="29"/>
    </row>
    <row r="12737" spans="1:7" ht="15">
      <c r="A12737" s="28"/>
      <c r="G12737" s="29"/>
    </row>
    <row r="12738" spans="1:7" ht="15">
      <c r="A12738" s="28"/>
      <c r="G12738" s="29"/>
    </row>
    <row r="12739" spans="1:7" ht="15">
      <c r="A12739" s="28"/>
      <c r="G12739" s="29"/>
    </row>
    <row r="12740" spans="1:7" ht="15">
      <c r="A12740" s="28"/>
      <c r="G12740" s="29"/>
    </row>
    <row r="12741" spans="1:7" ht="15">
      <c r="A12741" s="28"/>
      <c r="G12741" s="29"/>
    </row>
    <row r="12742" spans="1:7" ht="15">
      <c r="A12742" s="28"/>
      <c r="G12742" s="29"/>
    </row>
    <row r="12743" spans="1:7" ht="15">
      <c r="A12743" s="28"/>
      <c r="G12743" s="29"/>
    </row>
    <row r="12744" spans="1:7" ht="15">
      <c r="A12744" s="28"/>
      <c r="G12744" s="29"/>
    </row>
    <row r="12745" spans="1:7" ht="15">
      <c r="A12745" s="28"/>
      <c r="G12745" s="29"/>
    </row>
    <row r="12746" spans="1:7" ht="15">
      <c r="A12746" s="28"/>
      <c r="G12746" s="29"/>
    </row>
    <row r="12747" spans="1:7" ht="15">
      <c r="A12747" s="28"/>
      <c r="G12747" s="29"/>
    </row>
    <row r="12748" spans="1:7" ht="15">
      <c r="A12748" s="28"/>
      <c r="G12748" s="29"/>
    </row>
    <row r="12749" spans="1:7" ht="15">
      <c r="A12749" s="28"/>
      <c r="G12749" s="29"/>
    </row>
    <row r="12750" spans="1:7" ht="15">
      <c r="A12750" s="28"/>
      <c r="G12750" s="29"/>
    </row>
    <row r="12751" spans="1:7" ht="15">
      <c r="A12751" s="28"/>
      <c r="G12751" s="29"/>
    </row>
    <row r="12752" spans="1:7" ht="15">
      <c r="A12752" s="28"/>
      <c r="G12752" s="29"/>
    </row>
    <row r="12753" spans="1:7" ht="15">
      <c r="A12753" s="28"/>
      <c r="G12753" s="29"/>
    </row>
    <row r="12754" spans="1:7" ht="15">
      <c r="A12754" s="28"/>
      <c r="G12754" s="29"/>
    </row>
    <row r="12755" spans="1:7" ht="15">
      <c r="A12755" s="28"/>
      <c r="G12755" s="29"/>
    </row>
    <row r="12756" spans="1:7" ht="15">
      <c r="A12756" s="28"/>
      <c r="G12756" s="29"/>
    </row>
    <row r="12757" spans="1:7" ht="15">
      <c r="A12757" s="28"/>
      <c r="G12757" s="29"/>
    </row>
    <row r="12758" spans="1:7" ht="15">
      <c r="A12758" s="28"/>
      <c r="G12758" s="29"/>
    </row>
    <row r="12759" spans="1:7" ht="15">
      <c r="A12759" s="28"/>
      <c r="G12759" s="29"/>
    </row>
    <row r="12760" spans="1:7" ht="15">
      <c r="A12760" s="28"/>
      <c r="G12760" s="29"/>
    </row>
    <row r="12761" spans="1:7" ht="15">
      <c r="A12761" s="28"/>
      <c r="G12761" s="29"/>
    </row>
    <row r="12762" spans="1:7" ht="15">
      <c r="A12762" s="28"/>
      <c r="G12762" s="29"/>
    </row>
    <row r="12763" spans="1:7" ht="15">
      <c r="A12763" s="28"/>
      <c r="G12763" s="29"/>
    </row>
    <row r="12764" spans="1:7" ht="15">
      <c r="A12764" s="28"/>
      <c r="G12764" s="29"/>
    </row>
    <row r="12765" spans="1:7" ht="15">
      <c r="A12765" s="28"/>
      <c r="G12765" s="29"/>
    </row>
    <row r="12766" spans="1:7" ht="15">
      <c r="A12766" s="28"/>
      <c r="G12766" s="29"/>
    </row>
    <row r="12767" spans="1:7" ht="15">
      <c r="A12767" s="28"/>
      <c r="G12767" s="29"/>
    </row>
    <row r="12768" spans="1:7" ht="15">
      <c r="A12768" s="28"/>
      <c r="G12768" s="29"/>
    </row>
    <row r="12769" spans="1:7" ht="15">
      <c r="A12769" s="28"/>
      <c r="G12769" s="29"/>
    </row>
    <row r="12770" spans="1:7" ht="15">
      <c r="A12770" s="28"/>
      <c r="G12770" s="29"/>
    </row>
    <row r="12771" spans="1:7" ht="15">
      <c r="A12771" s="28"/>
      <c r="G12771" s="29"/>
    </row>
    <row r="12772" spans="1:7" ht="15">
      <c r="A12772" s="28"/>
      <c r="G12772" s="29"/>
    </row>
    <row r="12773" spans="1:7" ht="15">
      <c r="A12773" s="28"/>
      <c r="G12773" s="29"/>
    </row>
    <row r="12774" spans="1:7" ht="15">
      <c r="A12774" s="28"/>
      <c r="G12774" s="29"/>
    </row>
    <row r="12775" spans="1:7" ht="15">
      <c r="A12775" s="28"/>
      <c r="G12775" s="29"/>
    </row>
    <row r="12776" spans="1:7" ht="15">
      <c r="A12776" s="28"/>
      <c r="G12776" s="29"/>
    </row>
    <row r="12777" spans="1:7" ht="15">
      <c r="A12777" s="28"/>
      <c r="G12777" s="29"/>
    </row>
    <row r="12778" spans="1:7" ht="15">
      <c r="A12778" s="28"/>
      <c r="G12778" s="29"/>
    </row>
    <row r="12779" spans="1:7" ht="15">
      <c r="A12779" s="28"/>
      <c r="G12779" s="29"/>
    </row>
    <row r="12780" spans="1:7" ht="15">
      <c r="A12780" s="28"/>
      <c r="G12780" s="29"/>
    </row>
    <row r="12781" spans="1:7" ht="15">
      <c r="A12781" s="28"/>
      <c r="G12781" s="29"/>
    </row>
    <row r="12782" spans="1:7" ht="15">
      <c r="A12782" s="28"/>
      <c r="G12782" s="29"/>
    </row>
    <row r="12783" spans="1:7" ht="15">
      <c r="A12783" s="28"/>
      <c r="G12783" s="29"/>
    </row>
    <row r="12784" spans="1:7" ht="15">
      <c r="A12784" s="28"/>
      <c r="G12784" s="29"/>
    </row>
    <row r="12785" spans="1:7" ht="15">
      <c r="A12785" s="28"/>
      <c r="G12785" s="29"/>
    </row>
    <row r="12786" spans="1:7" ht="15">
      <c r="A12786" s="28"/>
      <c r="G12786" s="29"/>
    </row>
    <row r="12787" spans="1:7" ht="15">
      <c r="A12787" s="28"/>
      <c r="G12787" s="29"/>
    </row>
    <row r="12788" spans="1:7" ht="15">
      <c r="A12788" s="28"/>
      <c r="G12788" s="29"/>
    </row>
    <row r="12789" spans="1:7" ht="15">
      <c r="A12789" s="28"/>
      <c r="G12789" s="29"/>
    </row>
    <row r="12790" spans="1:7" ht="15">
      <c r="A12790" s="28"/>
      <c r="G12790" s="29"/>
    </row>
    <row r="12791" spans="1:7" ht="15">
      <c r="A12791" s="28"/>
      <c r="G12791" s="29"/>
    </row>
    <row r="12792" spans="1:7" ht="15">
      <c r="A12792" s="28"/>
      <c r="G12792" s="29"/>
    </row>
    <row r="12793" spans="1:7" ht="15">
      <c r="A12793" s="28"/>
      <c r="G12793" s="29"/>
    </row>
    <row r="12794" spans="1:7" ht="15">
      <c r="A12794" s="28"/>
      <c r="G12794" s="29"/>
    </row>
    <row r="12795" spans="1:7" ht="15">
      <c r="A12795" s="28"/>
      <c r="G12795" s="29"/>
    </row>
    <row r="12796" spans="1:7" ht="15">
      <c r="A12796" s="28"/>
      <c r="G12796" s="29"/>
    </row>
    <row r="12797" spans="1:7" ht="15">
      <c r="A12797" s="28"/>
      <c r="G12797" s="29"/>
    </row>
    <row r="12798" spans="1:7" ht="15">
      <c r="A12798" s="28"/>
      <c r="G12798" s="29"/>
    </row>
    <row r="12799" spans="1:7" ht="15">
      <c r="A12799" s="28"/>
      <c r="G12799" s="29"/>
    </row>
    <row r="12800" spans="1:7" ht="15">
      <c r="A12800" s="28"/>
      <c r="G12800" s="29"/>
    </row>
    <row r="12801" spans="1:7" ht="15">
      <c r="A12801" s="28"/>
      <c r="G12801" s="29"/>
    </row>
    <row r="12802" spans="1:7" ht="15">
      <c r="A12802" s="28"/>
      <c r="G12802" s="29"/>
    </row>
    <row r="12803" spans="1:7" ht="15">
      <c r="A12803" s="28"/>
      <c r="G12803" s="29"/>
    </row>
    <row r="12804" spans="1:7" ht="15">
      <c r="A12804" s="28"/>
      <c r="G12804" s="29"/>
    </row>
    <row r="12805" spans="1:7" ht="15">
      <c r="A12805" s="28"/>
      <c r="G12805" s="29"/>
    </row>
    <row r="12806" spans="1:7" ht="15">
      <c r="A12806" s="28"/>
      <c r="G12806" s="29"/>
    </row>
    <row r="12807" spans="1:7" ht="15">
      <c r="A12807" s="28"/>
      <c r="G12807" s="29"/>
    </row>
    <row r="12808" spans="1:7" ht="15">
      <c r="A12808" s="28"/>
      <c r="G12808" s="29"/>
    </row>
    <row r="12809" spans="1:7" ht="15">
      <c r="A12809" s="28"/>
      <c r="G12809" s="29"/>
    </row>
    <row r="12810" spans="1:7" ht="15">
      <c r="A12810" s="28"/>
      <c r="G12810" s="29"/>
    </row>
    <row r="12811" spans="1:7" ht="15">
      <c r="A12811" s="28"/>
      <c r="G12811" s="29"/>
    </row>
    <row r="12812" spans="1:7" ht="15">
      <c r="A12812" s="28"/>
      <c r="G12812" s="29"/>
    </row>
    <row r="12813" spans="1:7" ht="15">
      <c r="A12813" s="28"/>
      <c r="G12813" s="29"/>
    </row>
    <row r="12814" spans="1:7" ht="15">
      <c r="A12814" s="28"/>
      <c r="G12814" s="29"/>
    </row>
    <row r="12815" spans="1:7" ht="15">
      <c r="A12815" s="28"/>
      <c r="G12815" s="29"/>
    </row>
    <row r="12816" spans="1:7" ht="15">
      <c r="A12816" s="28"/>
      <c r="G12816" s="29"/>
    </row>
    <row r="12817" spans="1:7" ht="15">
      <c r="A12817" s="28"/>
      <c r="G12817" s="29"/>
    </row>
    <row r="12818" spans="1:7" ht="15">
      <c r="A12818" s="28"/>
      <c r="G12818" s="29"/>
    </row>
    <row r="12819" spans="1:7" ht="15">
      <c r="A12819" s="28"/>
      <c r="G12819" s="29"/>
    </row>
    <row r="12820" spans="1:7" ht="15">
      <c r="A12820" s="28"/>
      <c r="G12820" s="29"/>
    </row>
    <row r="12821" spans="1:7" ht="15">
      <c r="A12821" s="28"/>
      <c r="G12821" s="29"/>
    </row>
    <row r="12822" spans="1:7" ht="15">
      <c r="A12822" s="28"/>
      <c r="G12822" s="29"/>
    </row>
    <row r="12823" spans="1:7" ht="15">
      <c r="A12823" s="28"/>
      <c r="G12823" s="29"/>
    </row>
    <row r="12824" spans="1:7" ht="15">
      <c r="A12824" s="28"/>
      <c r="G12824" s="29"/>
    </row>
    <row r="12825" spans="1:7" ht="15">
      <c r="A12825" s="28"/>
      <c r="G12825" s="29"/>
    </row>
    <row r="12826" spans="1:7" ht="15">
      <c r="A12826" s="28"/>
      <c r="G12826" s="29"/>
    </row>
    <row r="12827" spans="1:7" ht="15">
      <c r="A12827" s="28"/>
      <c r="G12827" s="29"/>
    </row>
    <row r="12828" spans="1:7" ht="15">
      <c r="A12828" s="28"/>
      <c r="G12828" s="29"/>
    </row>
    <row r="12829" spans="1:7" ht="15">
      <c r="A12829" s="28"/>
      <c r="G12829" s="29"/>
    </row>
    <row r="12830" spans="1:7" ht="15">
      <c r="A12830" s="28"/>
      <c r="G12830" s="29"/>
    </row>
    <row r="12831" spans="1:7" ht="15">
      <c r="A12831" s="28"/>
      <c r="G12831" s="29"/>
    </row>
    <row r="12832" spans="1:7" ht="15">
      <c r="A12832" s="28"/>
      <c r="G12832" s="29"/>
    </row>
    <row r="12833" spans="1:7" ht="15">
      <c r="A12833" s="28"/>
      <c r="G12833" s="29"/>
    </row>
    <row r="12834" spans="1:7" ht="15">
      <c r="A12834" s="28"/>
      <c r="G12834" s="29"/>
    </row>
    <row r="12835" spans="1:7" ht="15">
      <c r="A12835" s="28"/>
      <c r="G12835" s="29"/>
    </row>
    <row r="12836" spans="1:7" ht="15">
      <c r="A12836" s="28"/>
      <c r="G12836" s="29"/>
    </row>
    <row r="12837" spans="1:7" ht="15">
      <c r="A12837" s="28"/>
      <c r="G12837" s="29"/>
    </row>
    <row r="12838" spans="1:7" ht="15">
      <c r="A12838" s="28"/>
      <c r="G12838" s="29"/>
    </row>
    <row r="12839" spans="1:7" ht="15">
      <c r="A12839" s="28"/>
      <c r="G12839" s="29"/>
    </row>
    <row r="12840" spans="1:7" ht="15">
      <c r="A12840" s="28"/>
      <c r="G12840" s="29"/>
    </row>
    <row r="12841" spans="1:7" ht="15">
      <c r="A12841" s="28"/>
      <c r="G12841" s="29"/>
    </row>
    <row r="12842" spans="1:7" ht="15">
      <c r="A12842" s="28"/>
      <c r="G12842" s="29"/>
    </row>
    <row r="12843" spans="1:7" ht="15">
      <c r="A12843" s="28"/>
      <c r="G12843" s="29"/>
    </row>
    <row r="12844" spans="1:7" ht="15">
      <c r="A12844" s="28"/>
      <c r="G12844" s="29"/>
    </row>
    <row r="12845" spans="1:7" ht="15">
      <c r="A12845" s="28"/>
      <c r="G12845" s="29"/>
    </row>
    <row r="12846" spans="1:7" ht="15">
      <c r="A12846" s="28"/>
      <c r="G12846" s="29"/>
    </row>
    <row r="12847" spans="1:7" ht="15">
      <c r="A12847" s="28"/>
      <c r="G12847" s="29"/>
    </row>
    <row r="12848" spans="1:7" ht="15">
      <c r="A12848" s="28"/>
      <c r="G12848" s="29"/>
    </row>
    <row r="12849" spans="1:7" ht="15">
      <c r="A12849" s="28"/>
      <c r="G12849" s="29"/>
    </row>
    <row r="12850" spans="1:7" ht="15">
      <c r="A12850" s="28"/>
      <c r="G12850" s="29"/>
    </row>
    <row r="12851" spans="1:7" ht="15">
      <c r="A12851" s="28"/>
      <c r="G12851" s="29"/>
    </row>
    <row r="12852" spans="1:7" ht="15">
      <c r="A12852" s="28"/>
      <c r="G12852" s="29"/>
    </row>
    <row r="12853" spans="1:7" ht="15">
      <c r="A12853" s="28"/>
      <c r="G12853" s="29"/>
    </row>
    <row r="12854" spans="1:7" ht="15">
      <c r="A12854" s="28"/>
      <c r="G12854" s="29"/>
    </row>
    <row r="12855" spans="1:7" ht="15">
      <c r="A12855" s="28"/>
      <c r="G12855" s="29"/>
    </row>
    <row r="12856" spans="1:7" ht="15">
      <c r="A12856" s="28"/>
      <c r="G12856" s="29"/>
    </row>
    <row r="12857" spans="1:7" ht="15">
      <c r="A12857" s="28"/>
      <c r="G12857" s="29"/>
    </row>
    <row r="12858" spans="1:7" ht="15">
      <c r="A12858" s="28"/>
      <c r="G12858" s="29"/>
    </row>
    <row r="12859" spans="1:7" ht="15">
      <c r="A12859" s="28"/>
      <c r="G12859" s="29"/>
    </row>
    <row r="12860" spans="1:7" ht="15">
      <c r="A12860" s="28"/>
      <c r="G12860" s="29"/>
    </row>
    <row r="12861" spans="1:7" ht="15">
      <c r="A12861" s="28"/>
      <c r="G12861" s="29"/>
    </row>
    <row r="12862" spans="1:7" ht="15">
      <c r="A12862" s="28"/>
      <c r="G12862" s="29"/>
    </row>
    <row r="12863" spans="1:7" ht="15">
      <c r="A12863" s="28"/>
      <c r="G12863" s="29"/>
    </row>
    <row r="12864" spans="1:7" ht="15">
      <c r="A12864" s="28"/>
      <c r="G12864" s="29"/>
    </row>
    <row r="12865" spans="1:7" ht="15">
      <c r="A12865" s="28"/>
      <c r="G12865" s="29"/>
    </row>
    <row r="12866" spans="1:7" ht="15">
      <c r="A12866" s="28"/>
      <c r="G12866" s="29"/>
    </row>
    <row r="12867" spans="1:7" ht="15">
      <c r="A12867" s="28"/>
      <c r="G12867" s="29"/>
    </row>
    <row r="12868" spans="1:7" ht="15">
      <c r="A12868" s="28"/>
      <c r="G12868" s="29"/>
    </row>
    <row r="12869" spans="1:7" ht="15">
      <c r="A12869" s="28"/>
      <c r="G12869" s="29"/>
    </row>
    <row r="12870" spans="1:7" ht="15">
      <c r="A12870" s="28"/>
      <c r="G12870" s="29"/>
    </row>
    <row r="12871" spans="1:7" ht="15">
      <c r="A12871" s="28"/>
      <c r="G12871" s="29"/>
    </row>
    <row r="12872" spans="1:7" ht="15">
      <c r="A12872" s="28"/>
      <c r="G12872" s="29"/>
    </row>
    <row r="12873" spans="1:7" ht="15">
      <c r="A12873" s="28"/>
      <c r="G12873" s="29"/>
    </row>
    <row r="12874" spans="1:7" ht="15">
      <c r="A12874" s="28"/>
      <c r="G12874" s="29"/>
    </row>
    <row r="12875" spans="1:7" ht="15">
      <c r="A12875" s="28"/>
      <c r="G12875" s="29"/>
    </row>
    <row r="12876" spans="1:7" ht="15">
      <c r="A12876" s="28"/>
      <c r="G12876" s="29"/>
    </row>
    <row r="12877" spans="1:7" ht="15">
      <c r="A12877" s="28"/>
      <c r="G12877" s="29"/>
    </row>
    <row r="12878" spans="1:7" ht="15">
      <c r="A12878" s="28"/>
      <c r="G12878" s="29"/>
    </row>
    <row r="12879" spans="1:7" ht="15">
      <c r="A12879" s="28"/>
      <c r="G12879" s="29"/>
    </row>
    <row r="12880" spans="1:7" ht="15">
      <c r="A12880" s="28"/>
      <c r="G12880" s="29"/>
    </row>
    <row r="12881" spans="1:7" ht="15">
      <c r="A12881" s="28"/>
      <c r="G12881" s="29"/>
    </row>
    <row r="12882" spans="1:7" ht="15">
      <c r="A12882" s="28"/>
      <c r="G12882" s="29"/>
    </row>
    <row r="12883" spans="1:7" ht="15">
      <c r="A12883" s="28"/>
      <c r="G12883" s="29"/>
    </row>
    <row r="12884" spans="1:7" ht="15">
      <c r="A12884" s="28"/>
      <c r="G12884" s="29"/>
    </row>
    <row r="12885" spans="1:7" ht="15">
      <c r="A12885" s="28"/>
      <c r="G12885" s="29"/>
    </row>
    <row r="12886" spans="1:7" ht="15">
      <c r="A12886" s="28"/>
      <c r="G12886" s="29"/>
    </row>
    <row r="12887" spans="1:7" ht="15">
      <c r="A12887" s="28"/>
      <c r="G12887" s="29"/>
    </row>
    <row r="12888" spans="1:7" ht="15">
      <c r="A12888" s="28"/>
      <c r="G12888" s="29"/>
    </row>
    <row r="12889" spans="1:7" ht="15">
      <c r="A12889" s="28"/>
      <c r="G12889" s="29"/>
    </row>
    <row r="12890" spans="1:7" ht="15">
      <c r="A12890" s="28"/>
      <c r="G12890" s="29"/>
    </row>
    <row r="12891" spans="1:7" ht="15">
      <c r="A12891" s="28"/>
      <c r="G12891" s="29"/>
    </row>
    <row r="12892" spans="1:7" ht="15">
      <c r="A12892" s="28"/>
      <c r="G12892" s="29"/>
    </row>
    <row r="12893" spans="1:7" ht="15">
      <c r="A12893" s="28"/>
      <c r="G12893" s="29"/>
    </row>
    <row r="12894" spans="1:7" ht="15">
      <c r="A12894" s="28"/>
      <c r="G12894" s="29"/>
    </row>
    <row r="12895" spans="1:7" ht="15">
      <c r="A12895" s="28"/>
      <c r="G12895" s="29"/>
    </row>
    <row r="12896" spans="1:7" ht="15">
      <c r="A12896" s="28"/>
      <c r="G12896" s="29"/>
    </row>
    <row r="12897" spans="1:7" ht="15">
      <c r="A12897" s="28"/>
      <c r="G12897" s="29"/>
    </row>
    <row r="12898" spans="1:7" ht="15">
      <c r="A12898" s="28"/>
      <c r="G12898" s="29"/>
    </row>
    <row r="12899" spans="1:7" ht="15">
      <c r="A12899" s="28"/>
      <c r="G12899" s="29"/>
    </row>
    <row r="12900" spans="1:7" ht="15">
      <c r="A12900" s="28"/>
      <c r="G12900" s="29"/>
    </row>
    <row r="12901" spans="1:7" ht="15">
      <c r="A12901" s="28"/>
      <c r="G12901" s="29"/>
    </row>
    <row r="12902" spans="1:7" ht="15">
      <c r="A12902" s="28"/>
      <c r="G12902" s="29"/>
    </row>
    <row r="12903" spans="1:7" ht="15">
      <c r="A12903" s="28"/>
      <c r="G12903" s="29"/>
    </row>
    <row r="12904" spans="1:7" ht="15">
      <c r="A12904" s="28"/>
      <c r="G12904" s="29"/>
    </row>
    <row r="12905" spans="1:7" ht="15">
      <c r="A12905" s="28"/>
      <c r="G12905" s="29"/>
    </row>
    <row r="12906" spans="1:7" ht="15">
      <c r="A12906" s="28"/>
      <c r="G12906" s="29"/>
    </row>
    <row r="12907" spans="1:7" ht="15">
      <c r="A12907" s="28"/>
      <c r="G12907" s="29"/>
    </row>
    <row r="12908" spans="1:7" ht="15">
      <c r="A12908" s="28"/>
      <c r="G12908" s="29"/>
    </row>
    <row r="12909" spans="1:7" ht="15">
      <c r="A12909" s="28"/>
      <c r="G12909" s="29"/>
    </row>
    <row r="12910" spans="1:7" ht="15">
      <c r="A12910" s="28"/>
      <c r="G12910" s="29"/>
    </row>
  </sheetData>
  <sheetProtection password="856A" sheet="1" selectLockedCells="1" selectUnlockedCells="1"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7" sqref="F7"/>
    </sheetView>
  </sheetViews>
  <sheetFormatPr defaultColWidth="9.140625" defaultRowHeight="12.75"/>
  <cols>
    <col min="1" max="1" width="8.140625" style="0" customWidth="1"/>
    <col min="2" max="2" width="63.57421875" style="0" customWidth="1"/>
    <col min="3" max="3" width="15.140625" style="0" customWidth="1"/>
    <col min="4" max="4" width="11.7109375" style="0" customWidth="1"/>
    <col min="5" max="5" width="15.28125" style="3" customWidth="1"/>
    <col min="6" max="7" width="13.7109375" style="3" customWidth="1"/>
    <col min="8" max="8" width="15.28125" style="3" customWidth="1"/>
    <col min="9" max="9" width="15.57421875" style="3" customWidth="1"/>
    <col min="10" max="12" width="14.8515625" style="3" customWidth="1"/>
    <col min="13" max="13" width="10.8515625" style="3" customWidth="1"/>
    <col min="14" max="15" width="14.8515625" style="3" customWidth="1"/>
    <col min="16" max="16" width="14.8515625" style="0" customWidth="1"/>
    <col min="17" max="17" width="12.00390625" style="0" customWidth="1"/>
    <col min="18" max="18" width="15.57421875" style="0" customWidth="1"/>
    <col min="19" max="19" width="12.421875" style="0" customWidth="1"/>
  </cols>
  <sheetData>
    <row r="1" spans="1:35" ht="12.75">
      <c r="A1" s="81"/>
      <c r="B1" s="82" t="s">
        <v>357</v>
      </c>
      <c r="C1" s="82"/>
      <c r="D1" s="82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20"/>
      <c r="R1" s="120"/>
      <c r="S1" s="120"/>
      <c r="T1" s="120"/>
      <c r="U1" s="120"/>
      <c r="V1" s="120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</row>
    <row r="2" spans="1:35" ht="22.5">
      <c r="A2" s="81"/>
      <c r="B2" s="82" t="s">
        <v>387</v>
      </c>
      <c r="C2" s="121">
        <v>2018</v>
      </c>
      <c r="D2" s="121">
        <v>2018</v>
      </c>
      <c r="E2" s="121">
        <v>2019</v>
      </c>
      <c r="F2" s="121">
        <v>2019</v>
      </c>
      <c r="G2" s="121">
        <v>2019</v>
      </c>
      <c r="H2" s="122">
        <v>2020</v>
      </c>
      <c r="I2" s="122">
        <v>2020</v>
      </c>
      <c r="J2" s="122">
        <v>2020</v>
      </c>
      <c r="K2" s="122">
        <v>2021</v>
      </c>
      <c r="L2" s="122">
        <v>2021</v>
      </c>
      <c r="M2" s="122">
        <v>2021</v>
      </c>
      <c r="N2" s="122">
        <v>2022</v>
      </c>
      <c r="O2" s="122">
        <v>2022</v>
      </c>
      <c r="P2" s="84" t="s">
        <v>175</v>
      </c>
      <c r="Q2" s="123" t="s">
        <v>389</v>
      </c>
      <c r="R2" s="124" t="s">
        <v>388</v>
      </c>
      <c r="S2" s="124" t="s">
        <v>394</v>
      </c>
      <c r="T2" s="125"/>
      <c r="U2" s="125"/>
      <c r="V2" s="120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</row>
    <row r="3" spans="1:35" ht="38.25">
      <c r="A3" s="83" t="s">
        <v>358</v>
      </c>
      <c r="B3" s="83" t="s">
        <v>230</v>
      </c>
      <c r="C3" s="88" t="s">
        <v>218</v>
      </c>
      <c r="D3" s="88" t="s">
        <v>198</v>
      </c>
      <c r="E3" s="88" t="s">
        <v>240</v>
      </c>
      <c r="F3" s="88" t="s">
        <v>218</v>
      </c>
      <c r="G3" s="88" t="s">
        <v>198</v>
      </c>
      <c r="H3" s="88" t="s">
        <v>240</v>
      </c>
      <c r="I3" s="88" t="s">
        <v>218</v>
      </c>
      <c r="J3" s="88" t="s">
        <v>198</v>
      </c>
      <c r="K3" s="88" t="s">
        <v>240</v>
      </c>
      <c r="L3" s="88" t="s">
        <v>218</v>
      </c>
      <c r="M3" s="88" t="s">
        <v>198</v>
      </c>
      <c r="N3" s="89" t="s">
        <v>391</v>
      </c>
      <c r="O3" s="89" t="s">
        <v>390</v>
      </c>
      <c r="P3" s="84" t="s">
        <v>176</v>
      </c>
      <c r="Q3" s="84"/>
      <c r="R3" s="126"/>
      <c r="S3" s="94"/>
      <c r="T3" s="120"/>
      <c r="U3" s="120"/>
      <c r="V3" s="120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</row>
    <row r="4" spans="1:35" ht="12.75">
      <c r="A4" s="83"/>
      <c r="B4" s="83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127"/>
      <c r="Q4" s="128"/>
      <c r="R4" s="129"/>
      <c r="S4" s="94"/>
      <c r="T4" s="120"/>
      <c r="U4" s="120"/>
      <c r="V4" s="120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</row>
    <row r="5" spans="1:35" ht="12.75">
      <c r="A5" s="130" t="s">
        <v>227</v>
      </c>
      <c r="B5" s="94" t="s">
        <v>0</v>
      </c>
      <c r="C5" s="131">
        <v>300000</v>
      </c>
      <c r="D5" s="131">
        <v>0</v>
      </c>
      <c r="E5" s="131">
        <v>2613200</v>
      </c>
      <c r="F5" s="131">
        <v>2613200</v>
      </c>
      <c r="G5" s="131">
        <v>1600000</v>
      </c>
      <c r="H5" s="131">
        <v>2602200</v>
      </c>
      <c r="I5" s="131">
        <v>2602200</v>
      </c>
      <c r="J5" s="131">
        <v>2202200</v>
      </c>
      <c r="K5" s="131">
        <v>1800000</v>
      </c>
      <c r="L5" s="131">
        <v>1800000</v>
      </c>
      <c r="M5" s="131">
        <v>1000000</v>
      </c>
      <c r="N5" s="131">
        <v>534500</v>
      </c>
      <c r="O5" s="131">
        <v>600000</v>
      </c>
      <c r="P5" s="132">
        <f aca="true" t="shared" si="0" ref="P5:P32">O5/O$33*100</f>
        <v>5.669980486762155</v>
      </c>
      <c r="Q5" s="133">
        <f aca="true" t="shared" si="1" ref="Q5:Q22">(O5/L5*100)-100</f>
        <v>-66.66666666666667</v>
      </c>
      <c r="R5" s="134">
        <f aca="true" t="shared" si="2" ref="R5:R33">O5-L5</f>
        <v>-1200000</v>
      </c>
      <c r="S5" s="135">
        <f aca="true" t="shared" si="3" ref="S5:S33">O5-N5</f>
        <v>65500</v>
      </c>
      <c r="T5" s="120"/>
      <c r="U5" s="120"/>
      <c r="V5" s="120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</row>
    <row r="6" spans="1:35" ht="12.75">
      <c r="A6" s="94">
        <v>3000</v>
      </c>
      <c r="B6" s="94" t="s">
        <v>1</v>
      </c>
      <c r="C6" s="131">
        <v>3182877</v>
      </c>
      <c r="D6" s="131">
        <v>3379584</v>
      </c>
      <c r="E6" s="131">
        <v>3431335</v>
      </c>
      <c r="F6" s="131">
        <v>3531335</v>
      </c>
      <c r="G6" s="131">
        <v>3706186.91</v>
      </c>
      <c r="H6" s="131">
        <v>3792025</v>
      </c>
      <c r="I6" s="131">
        <v>3792025</v>
      </c>
      <c r="J6" s="131">
        <v>3768454</v>
      </c>
      <c r="K6" s="131">
        <v>3792025</v>
      </c>
      <c r="L6" s="131">
        <v>3792025</v>
      </c>
      <c r="M6" s="131">
        <v>3581739.12</v>
      </c>
      <c r="N6" s="131">
        <v>4056630</v>
      </c>
      <c r="O6" s="131">
        <v>4156630</v>
      </c>
      <c r="P6" s="132">
        <f t="shared" si="0"/>
        <v>39.28001831781696</v>
      </c>
      <c r="Q6" s="133">
        <f t="shared" si="1"/>
        <v>9.615047369149735</v>
      </c>
      <c r="R6" s="134">
        <f t="shared" si="2"/>
        <v>364605</v>
      </c>
      <c r="S6" s="135">
        <f t="shared" si="3"/>
        <v>100000</v>
      </c>
      <c r="T6" s="120"/>
      <c r="U6" s="120"/>
      <c r="V6" s="120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35" ht="12.75">
      <c r="A7" s="94">
        <v>3030</v>
      </c>
      <c r="B7" s="94" t="s">
        <v>2</v>
      </c>
      <c r="C7" s="136">
        <v>217500</v>
      </c>
      <c r="D7" s="136">
        <v>221508</v>
      </c>
      <c r="E7" s="136">
        <v>220600</v>
      </c>
      <c r="F7" s="136">
        <v>220600</v>
      </c>
      <c r="G7" s="136">
        <v>224126</v>
      </c>
      <c r="H7" s="136">
        <v>220600</v>
      </c>
      <c r="I7" s="136">
        <v>220600</v>
      </c>
      <c r="J7" s="136">
        <v>221346</v>
      </c>
      <c r="K7" s="136">
        <v>220600</v>
      </c>
      <c r="L7" s="136">
        <v>220600</v>
      </c>
      <c r="M7" s="136">
        <v>216180.59</v>
      </c>
      <c r="N7" s="136">
        <v>220600</v>
      </c>
      <c r="O7" s="136">
        <v>220600</v>
      </c>
      <c r="P7" s="132">
        <f t="shared" si="0"/>
        <v>2.084662825632886</v>
      </c>
      <c r="Q7" s="133">
        <f t="shared" si="1"/>
        <v>0</v>
      </c>
      <c r="R7" s="134">
        <f t="shared" si="2"/>
        <v>0</v>
      </c>
      <c r="S7" s="135">
        <f t="shared" si="3"/>
        <v>0</v>
      </c>
      <c r="T7" s="120"/>
      <c r="U7" s="120"/>
      <c r="V7" s="120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8" spans="1:35" ht="12.75">
      <c r="A8" s="94">
        <v>3044</v>
      </c>
      <c r="B8" s="94" t="s">
        <v>3</v>
      </c>
      <c r="C8" s="136">
        <v>1000</v>
      </c>
      <c r="D8" s="136">
        <v>1035</v>
      </c>
      <c r="E8" s="136">
        <v>1000</v>
      </c>
      <c r="F8" s="136">
        <v>1000</v>
      </c>
      <c r="G8" s="136">
        <v>4285.6</v>
      </c>
      <c r="H8" s="136">
        <v>6500</v>
      </c>
      <c r="I8" s="136">
        <v>6500</v>
      </c>
      <c r="J8" s="136">
        <v>6084.2</v>
      </c>
      <c r="K8" s="136">
        <v>6500</v>
      </c>
      <c r="L8" s="136">
        <v>6500</v>
      </c>
      <c r="M8" s="136">
        <v>2770</v>
      </c>
      <c r="N8" s="136">
        <v>6500</v>
      </c>
      <c r="O8" s="136">
        <v>6500</v>
      </c>
      <c r="P8" s="132">
        <f t="shared" si="0"/>
        <v>0.06142478860659001</v>
      </c>
      <c r="Q8" s="133">
        <f t="shared" si="1"/>
        <v>0</v>
      </c>
      <c r="R8" s="134">
        <f t="shared" si="2"/>
        <v>0</v>
      </c>
      <c r="S8" s="135">
        <f t="shared" si="3"/>
        <v>0</v>
      </c>
      <c r="T8" s="120"/>
      <c r="U8" s="120"/>
      <c r="V8" s="120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1:35" ht="12.75">
      <c r="A9" s="94">
        <v>320</v>
      </c>
      <c r="B9" s="94" t="s">
        <v>4</v>
      </c>
      <c r="C9" s="136">
        <v>11500</v>
      </c>
      <c r="D9" s="136">
        <v>10736</v>
      </c>
      <c r="E9" s="136">
        <v>11500</v>
      </c>
      <c r="F9" s="136">
        <v>11500</v>
      </c>
      <c r="G9" s="136">
        <v>13625</v>
      </c>
      <c r="H9" s="136">
        <v>11500</v>
      </c>
      <c r="I9" s="136">
        <v>11500</v>
      </c>
      <c r="J9" s="136">
        <v>12300</v>
      </c>
      <c r="K9" s="136">
        <v>11500</v>
      </c>
      <c r="L9" s="136">
        <v>11500</v>
      </c>
      <c r="M9" s="136">
        <v>14735</v>
      </c>
      <c r="N9" s="136">
        <v>11500</v>
      </c>
      <c r="O9" s="136">
        <v>11500</v>
      </c>
      <c r="P9" s="132">
        <f t="shared" si="0"/>
        <v>0.10867462599627464</v>
      </c>
      <c r="Q9" s="133">
        <f t="shared" si="1"/>
        <v>0</v>
      </c>
      <c r="R9" s="134">
        <f t="shared" si="2"/>
        <v>0</v>
      </c>
      <c r="S9" s="135">
        <f t="shared" si="3"/>
        <v>0</v>
      </c>
      <c r="T9" s="120"/>
      <c r="U9" s="120"/>
      <c r="V9" s="120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1:35" ht="12.75">
      <c r="A10" s="94">
        <v>3220</v>
      </c>
      <c r="B10" s="94" t="s">
        <v>5</v>
      </c>
      <c r="C10" s="136">
        <v>174445</v>
      </c>
      <c r="D10" s="136">
        <v>177035</v>
      </c>
      <c r="E10" s="136">
        <v>174300</v>
      </c>
      <c r="F10" s="136">
        <v>174300</v>
      </c>
      <c r="G10" s="136">
        <v>195136.37</v>
      </c>
      <c r="H10" s="136">
        <v>200330</v>
      </c>
      <c r="I10" s="136">
        <v>200330</v>
      </c>
      <c r="J10" s="136">
        <v>190960</v>
      </c>
      <c r="K10" s="136">
        <v>210330</v>
      </c>
      <c r="L10" s="136">
        <v>210330</v>
      </c>
      <c r="M10" s="136">
        <v>186613</v>
      </c>
      <c r="N10" s="136">
        <v>211630</v>
      </c>
      <c r="O10" s="136">
        <v>211630</v>
      </c>
      <c r="P10" s="132">
        <f t="shared" si="0"/>
        <v>1.9998966173557915</v>
      </c>
      <c r="Q10" s="133">
        <f t="shared" si="1"/>
        <v>0.6180763562021667</v>
      </c>
      <c r="R10" s="134">
        <f t="shared" si="2"/>
        <v>1300</v>
      </c>
      <c r="S10" s="135">
        <f t="shared" si="3"/>
        <v>0</v>
      </c>
      <c r="T10" s="120"/>
      <c r="U10" s="120"/>
      <c r="V10" s="120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35" ht="12.75">
      <c r="A11" s="94">
        <v>3221</v>
      </c>
      <c r="B11" s="94" t="s">
        <v>225</v>
      </c>
      <c r="C11" s="136">
        <v>1550</v>
      </c>
      <c r="D11" s="136">
        <v>2306</v>
      </c>
      <c r="E11" s="136">
        <v>3000</v>
      </c>
      <c r="F11" s="136">
        <v>3000</v>
      </c>
      <c r="G11" s="136">
        <v>3972.55</v>
      </c>
      <c r="H11" s="136">
        <v>3500</v>
      </c>
      <c r="I11" s="136">
        <v>3500</v>
      </c>
      <c r="J11" s="136">
        <v>1505</v>
      </c>
      <c r="K11" s="136">
        <v>3500</v>
      </c>
      <c r="L11" s="136">
        <v>3500</v>
      </c>
      <c r="M11" s="136">
        <v>3722.45</v>
      </c>
      <c r="N11" s="136">
        <v>3700</v>
      </c>
      <c r="O11" s="136">
        <v>3700</v>
      </c>
      <c r="P11" s="132">
        <f t="shared" si="0"/>
        <v>0.03496487966836662</v>
      </c>
      <c r="Q11" s="133">
        <f t="shared" si="1"/>
        <v>5.714285714285722</v>
      </c>
      <c r="R11" s="134">
        <f t="shared" si="2"/>
        <v>200</v>
      </c>
      <c r="S11" s="135">
        <f t="shared" si="3"/>
        <v>0</v>
      </c>
      <c r="T11" s="120"/>
      <c r="U11" s="120"/>
      <c r="V11" s="120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</row>
    <row r="12" spans="1:35" ht="12.75">
      <c r="A12" s="94">
        <v>3222</v>
      </c>
      <c r="B12" s="94" t="s">
        <v>231</v>
      </c>
      <c r="C12" s="136">
        <v>1500</v>
      </c>
      <c r="D12" s="136">
        <v>2803</v>
      </c>
      <c r="E12" s="136">
        <v>3000</v>
      </c>
      <c r="F12" s="136">
        <v>3000</v>
      </c>
      <c r="G12" s="136">
        <v>1391.6</v>
      </c>
      <c r="H12" s="136">
        <v>1500</v>
      </c>
      <c r="I12" s="136">
        <v>1500</v>
      </c>
      <c r="J12" s="136">
        <v>2675</v>
      </c>
      <c r="K12" s="136">
        <v>1500</v>
      </c>
      <c r="L12" s="136">
        <v>1500</v>
      </c>
      <c r="M12" s="136">
        <v>5825</v>
      </c>
      <c r="N12" s="136">
        <v>3000</v>
      </c>
      <c r="O12" s="136">
        <v>3000</v>
      </c>
      <c r="P12" s="132">
        <f t="shared" si="0"/>
        <v>0.028349902433810775</v>
      </c>
      <c r="Q12" s="133">
        <f t="shared" si="1"/>
        <v>100</v>
      </c>
      <c r="R12" s="134">
        <f t="shared" si="2"/>
        <v>1500</v>
      </c>
      <c r="S12" s="135">
        <f t="shared" si="3"/>
        <v>0</v>
      </c>
      <c r="T12" s="120"/>
      <c r="U12" s="120"/>
      <c r="V12" s="120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5" ht="12.75">
      <c r="A13" s="94">
        <v>3224</v>
      </c>
      <c r="B13" s="94" t="s">
        <v>14</v>
      </c>
      <c r="C13" s="136">
        <v>235664</v>
      </c>
      <c r="D13" s="136">
        <v>244466</v>
      </c>
      <c r="E13" s="136">
        <v>290860</v>
      </c>
      <c r="F13" s="136">
        <v>290860</v>
      </c>
      <c r="G13" s="136">
        <v>303936</v>
      </c>
      <c r="H13" s="136">
        <v>383612</v>
      </c>
      <c r="I13" s="136">
        <v>383612</v>
      </c>
      <c r="J13" s="136">
        <v>364587</v>
      </c>
      <c r="K13" s="136">
        <v>783480</v>
      </c>
      <c r="L13" s="136">
        <v>783480</v>
      </c>
      <c r="M13" s="136">
        <v>576900.34</v>
      </c>
      <c r="N13" s="136">
        <v>844355</v>
      </c>
      <c r="O13" s="136">
        <v>831555</v>
      </c>
      <c r="P13" s="132">
        <f t="shared" si="0"/>
        <v>7.85816770611584</v>
      </c>
      <c r="Q13" s="133">
        <f t="shared" si="1"/>
        <v>6.136085158523514</v>
      </c>
      <c r="R13" s="134">
        <f t="shared" si="2"/>
        <v>48075</v>
      </c>
      <c r="S13" s="135">
        <f t="shared" si="3"/>
        <v>-12800</v>
      </c>
      <c r="T13" s="120"/>
      <c r="U13" s="120"/>
      <c r="V13" s="120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5" ht="12.75">
      <c r="A14" s="94">
        <v>3225</v>
      </c>
      <c r="B14" s="94" t="s">
        <v>232</v>
      </c>
      <c r="C14" s="136">
        <v>4000</v>
      </c>
      <c r="D14" s="136">
        <v>5338</v>
      </c>
      <c r="E14" s="136">
        <v>5000</v>
      </c>
      <c r="F14" s="136">
        <v>5000</v>
      </c>
      <c r="G14" s="136">
        <v>4133</v>
      </c>
      <c r="H14" s="136">
        <v>4000</v>
      </c>
      <c r="I14" s="136">
        <v>4000</v>
      </c>
      <c r="J14" s="136">
        <v>3796</v>
      </c>
      <c r="K14" s="136">
        <v>4000</v>
      </c>
      <c r="L14" s="136">
        <v>4000</v>
      </c>
      <c r="M14" s="136">
        <v>3504.49</v>
      </c>
      <c r="N14" s="136">
        <v>3500</v>
      </c>
      <c r="O14" s="136">
        <v>3500</v>
      </c>
      <c r="P14" s="132">
        <f t="shared" si="0"/>
        <v>0.03307488617277924</v>
      </c>
      <c r="Q14" s="133">
        <f t="shared" si="1"/>
        <v>-12.5</v>
      </c>
      <c r="R14" s="134">
        <f t="shared" si="2"/>
        <v>-500</v>
      </c>
      <c r="S14" s="135">
        <f t="shared" si="3"/>
        <v>0</v>
      </c>
      <c r="T14" s="120"/>
      <c r="U14" s="120"/>
      <c r="V14" s="120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35" ht="12.75">
      <c r="A15" s="94">
        <v>3229</v>
      </c>
      <c r="B15" s="94" t="s">
        <v>226</v>
      </c>
      <c r="C15" s="136">
        <v>1500</v>
      </c>
      <c r="D15" s="136">
        <v>1729</v>
      </c>
      <c r="E15" s="136">
        <v>3500</v>
      </c>
      <c r="F15" s="136">
        <v>3500</v>
      </c>
      <c r="G15" s="136">
        <v>2063.6</v>
      </c>
      <c r="H15" s="136">
        <v>2000</v>
      </c>
      <c r="I15" s="136">
        <v>2000</v>
      </c>
      <c r="J15" s="136">
        <v>809</v>
      </c>
      <c r="K15" s="136">
        <v>2000</v>
      </c>
      <c r="L15" s="136">
        <v>2000</v>
      </c>
      <c r="M15" s="136">
        <v>1127.2</v>
      </c>
      <c r="N15" s="136">
        <v>1000</v>
      </c>
      <c r="O15" s="136">
        <v>1000</v>
      </c>
      <c r="P15" s="132">
        <f t="shared" si="0"/>
        <v>0.009449967477936925</v>
      </c>
      <c r="Q15" s="133">
        <f t="shared" si="1"/>
        <v>-50</v>
      </c>
      <c r="R15" s="134">
        <f t="shared" si="2"/>
        <v>-1000</v>
      </c>
      <c r="S15" s="135">
        <f t="shared" si="3"/>
        <v>0</v>
      </c>
      <c r="T15" s="120"/>
      <c r="U15" s="120"/>
      <c r="V15" s="120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5" ht="12.75">
      <c r="A16" s="94">
        <v>3233</v>
      </c>
      <c r="B16" s="94" t="s">
        <v>353</v>
      </c>
      <c r="C16" s="136">
        <v>15000</v>
      </c>
      <c r="D16" s="136">
        <v>6083</v>
      </c>
      <c r="E16" s="136">
        <v>7000</v>
      </c>
      <c r="F16" s="136">
        <v>7000</v>
      </c>
      <c r="G16" s="136">
        <v>6891.72</v>
      </c>
      <c r="H16" s="136">
        <v>7000</v>
      </c>
      <c r="I16" s="136">
        <v>7000</v>
      </c>
      <c r="J16" s="136">
        <v>3455</v>
      </c>
      <c r="K16" s="136">
        <v>7000</v>
      </c>
      <c r="L16" s="136">
        <v>7000</v>
      </c>
      <c r="M16" s="136">
        <v>3708.38</v>
      </c>
      <c r="N16" s="136">
        <v>4000</v>
      </c>
      <c r="O16" s="136">
        <v>4000</v>
      </c>
      <c r="P16" s="132">
        <f t="shared" si="0"/>
        <v>0.0377998699117477</v>
      </c>
      <c r="Q16" s="133">
        <f t="shared" si="1"/>
        <v>-42.85714285714286</v>
      </c>
      <c r="R16" s="134">
        <f t="shared" si="2"/>
        <v>-3000</v>
      </c>
      <c r="S16" s="135">
        <f t="shared" si="3"/>
        <v>0</v>
      </c>
      <c r="T16" s="120"/>
      <c r="U16" s="120"/>
      <c r="V16" s="120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</row>
    <row r="17" spans="1:35" ht="12.75">
      <c r="A17" s="94">
        <v>3237</v>
      </c>
      <c r="B17" s="94" t="s">
        <v>6</v>
      </c>
      <c r="C17" s="136">
        <v>35000</v>
      </c>
      <c r="D17" s="136">
        <v>35160</v>
      </c>
      <c r="E17" s="136">
        <v>35000</v>
      </c>
      <c r="F17" s="136">
        <v>35000</v>
      </c>
      <c r="G17" s="136">
        <v>35186.25</v>
      </c>
      <c r="H17" s="136">
        <v>35190</v>
      </c>
      <c r="I17" s="136">
        <v>35190</v>
      </c>
      <c r="J17" s="136">
        <v>35081</v>
      </c>
      <c r="K17" s="136">
        <v>35190</v>
      </c>
      <c r="L17" s="136">
        <v>35190</v>
      </c>
      <c r="M17" s="136">
        <v>34910.62</v>
      </c>
      <c r="N17" s="136">
        <v>35190</v>
      </c>
      <c r="O17" s="136">
        <v>35190</v>
      </c>
      <c r="P17" s="132">
        <f t="shared" si="0"/>
        <v>0.3325443555486004</v>
      </c>
      <c r="Q17" s="133">
        <f t="shared" si="1"/>
        <v>0</v>
      </c>
      <c r="R17" s="134">
        <f t="shared" si="2"/>
        <v>0</v>
      </c>
      <c r="S17" s="135">
        <f t="shared" si="3"/>
        <v>0</v>
      </c>
      <c r="T17" s="120"/>
      <c r="U17" s="120"/>
      <c r="V17" s="120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</row>
    <row r="18" spans="1:35" ht="12.75">
      <c r="A18" s="94">
        <v>3238</v>
      </c>
      <c r="B18" s="94" t="s">
        <v>254</v>
      </c>
      <c r="C18" s="136">
        <v>7850</v>
      </c>
      <c r="D18" s="136">
        <v>6065</v>
      </c>
      <c r="E18" s="136">
        <v>1500</v>
      </c>
      <c r="F18" s="136">
        <v>1500</v>
      </c>
      <c r="G18" s="136">
        <v>315.84</v>
      </c>
      <c r="H18" s="136">
        <v>1500</v>
      </c>
      <c r="I18" s="136">
        <v>1500</v>
      </c>
      <c r="J18" s="136">
        <v>-121</v>
      </c>
      <c r="K18" s="136">
        <v>1500</v>
      </c>
      <c r="L18" s="136">
        <v>1500</v>
      </c>
      <c r="M18" s="136">
        <v>2451</v>
      </c>
      <c r="N18" s="136">
        <v>1500</v>
      </c>
      <c r="O18" s="136">
        <v>1500</v>
      </c>
      <c r="P18" s="132">
        <f t="shared" si="0"/>
        <v>0.014174951216905388</v>
      </c>
      <c r="Q18" s="133">
        <f t="shared" si="1"/>
        <v>0</v>
      </c>
      <c r="R18" s="134">
        <f t="shared" si="2"/>
        <v>0</v>
      </c>
      <c r="S18" s="135">
        <f t="shared" si="3"/>
        <v>0</v>
      </c>
      <c r="T18" s="120"/>
      <c r="U18" s="120"/>
      <c r="V18" s="120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</row>
    <row r="19" spans="1:35" ht="12.75">
      <c r="A19" s="94">
        <v>3500</v>
      </c>
      <c r="B19" s="94" t="s">
        <v>7</v>
      </c>
      <c r="C19" s="136">
        <v>197487</v>
      </c>
      <c r="D19" s="136">
        <v>195240</v>
      </c>
      <c r="E19" s="136">
        <v>92505</v>
      </c>
      <c r="F19" s="136">
        <v>208927</v>
      </c>
      <c r="G19" s="136">
        <v>191807</v>
      </c>
      <c r="H19" s="136">
        <v>58754</v>
      </c>
      <c r="I19" s="136">
        <v>110604</v>
      </c>
      <c r="J19" s="136">
        <v>106911</v>
      </c>
      <c r="K19" s="136">
        <v>47917</v>
      </c>
      <c r="L19" s="136">
        <v>117675</v>
      </c>
      <c r="M19" s="136">
        <v>123550.76</v>
      </c>
      <c r="N19" s="136">
        <v>27639</v>
      </c>
      <c r="O19" s="136">
        <v>95744</v>
      </c>
      <c r="P19" s="132">
        <f t="shared" si="0"/>
        <v>0.9047776862075928</v>
      </c>
      <c r="Q19" s="133">
        <f t="shared" si="1"/>
        <v>-18.636923730613972</v>
      </c>
      <c r="R19" s="134">
        <f t="shared" si="2"/>
        <v>-21931</v>
      </c>
      <c r="S19" s="135">
        <f t="shared" si="3"/>
        <v>68105</v>
      </c>
      <c r="T19" s="120"/>
      <c r="U19" s="120"/>
      <c r="V19" s="120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  <row r="20" spans="1:35" ht="12.75">
      <c r="A20" s="94">
        <v>3502</v>
      </c>
      <c r="B20" s="94" t="s">
        <v>8</v>
      </c>
      <c r="C20" s="131">
        <v>917426</v>
      </c>
      <c r="D20" s="131">
        <v>82420.54</v>
      </c>
      <c r="E20" s="131">
        <v>1095696</v>
      </c>
      <c r="F20" s="131">
        <v>1095696</v>
      </c>
      <c r="G20" s="131">
        <v>476917.36</v>
      </c>
      <c r="H20" s="131">
        <v>896393</v>
      </c>
      <c r="I20" s="131">
        <v>996393</v>
      </c>
      <c r="J20" s="131">
        <v>789219</v>
      </c>
      <c r="K20" s="131">
        <v>656294</v>
      </c>
      <c r="L20" s="131">
        <v>801294</v>
      </c>
      <c r="M20" s="131">
        <v>662079</v>
      </c>
      <c r="N20" s="131">
        <v>125066</v>
      </c>
      <c r="O20" s="131">
        <v>663034</v>
      </c>
      <c r="P20" s="132">
        <f t="shared" si="0"/>
        <v>6.265649736766431</v>
      </c>
      <c r="Q20" s="133">
        <f t="shared" si="1"/>
        <v>-17.2545906995435</v>
      </c>
      <c r="R20" s="134">
        <f t="shared" si="2"/>
        <v>-138260</v>
      </c>
      <c r="S20" s="135">
        <f t="shared" si="3"/>
        <v>537968</v>
      </c>
      <c r="T20" s="120"/>
      <c r="U20" s="120"/>
      <c r="V20" s="120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5" ht="12.75">
      <c r="A21" s="94">
        <v>3520</v>
      </c>
      <c r="B21" s="94" t="s">
        <v>9</v>
      </c>
      <c r="C21" s="136">
        <v>2374723</v>
      </c>
      <c r="D21" s="136">
        <v>2373566</v>
      </c>
      <c r="E21" s="136">
        <v>2413514</v>
      </c>
      <c r="F21" s="136">
        <v>2419224</v>
      </c>
      <c r="G21" s="136">
        <v>2419224</v>
      </c>
      <c r="H21" s="136">
        <v>2590361</v>
      </c>
      <c r="I21" s="136">
        <v>2804379</v>
      </c>
      <c r="J21" s="136">
        <v>2968561</v>
      </c>
      <c r="K21" s="136">
        <v>2720054</v>
      </c>
      <c r="L21" s="136">
        <v>2781988</v>
      </c>
      <c r="M21" s="136">
        <v>2648506</v>
      </c>
      <c r="N21" s="136">
        <v>2871888</v>
      </c>
      <c r="O21" s="136">
        <v>3001428</v>
      </c>
      <c r="P21" s="132">
        <f t="shared" si="0"/>
        <v>28.363396987369267</v>
      </c>
      <c r="Q21" s="133">
        <f t="shared" si="1"/>
        <v>7.887884491234317</v>
      </c>
      <c r="R21" s="134">
        <f t="shared" si="2"/>
        <v>219440</v>
      </c>
      <c r="S21" s="135">
        <f t="shared" si="3"/>
        <v>129540</v>
      </c>
      <c r="T21" s="120"/>
      <c r="U21" s="120"/>
      <c r="V21" s="120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</row>
    <row r="22" spans="1:35" ht="12.75">
      <c r="A22" s="94">
        <v>3521</v>
      </c>
      <c r="B22" s="94" t="s">
        <v>244</v>
      </c>
      <c r="C22" s="137">
        <v>308030</v>
      </c>
      <c r="D22" s="137">
        <v>312383</v>
      </c>
      <c r="E22" s="137">
        <v>9300</v>
      </c>
      <c r="F22" s="137">
        <v>9300</v>
      </c>
      <c r="G22" s="137">
        <v>14822.89</v>
      </c>
      <c r="H22" s="137">
        <v>9300</v>
      </c>
      <c r="I22" s="137">
        <v>10840</v>
      </c>
      <c r="J22" s="137">
        <v>10840</v>
      </c>
      <c r="K22" s="137">
        <v>9300</v>
      </c>
      <c r="L22" s="137">
        <v>32212</v>
      </c>
      <c r="M22" s="137">
        <v>32442</v>
      </c>
      <c r="N22" s="137">
        <v>10000</v>
      </c>
      <c r="O22" s="137">
        <v>10000</v>
      </c>
      <c r="P22" s="132">
        <f t="shared" si="0"/>
        <v>0.09449967477936924</v>
      </c>
      <c r="Q22" s="133">
        <f t="shared" si="1"/>
        <v>-68.9556686948963</v>
      </c>
      <c r="R22" s="134">
        <f t="shared" si="2"/>
        <v>-22212</v>
      </c>
      <c r="S22" s="135">
        <f t="shared" si="3"/>
        <v>0</v>
      </c>
      <c r="T22" s="120"/>
      <c r="U22" s="120"/>
      <c r="V22" s="120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1:35" ht="12.75">
      <c r="A23" s="94">
        <v>3810</v>
      </c>
      <c r="B23" s="94" t="s">
        <v>15</v>
      </c>
      <c r="C23" s="136">
        <v>0</v>
      </c>
      <c r="D23" s="136">
        <v>0</v>
      </c>
      <c r="E23" s="136">
        <v>0</v>
      </c>
      <c r="F23" s="136">
        <v>0</v>
      </c>
      <c r="G23" s="136">
        <v>5030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27659</v>
      </c>
      <c r="N23" s="136">
        <v>0</v>
      </c>
      <c r="O23" s="136">
        <v>105000</v>
      </c>
      <c r="P23" s="132">
        <f t="shared" si="0"/>
        <v>0.992246585183377</v>
      </c>
      <c r="Q23" s="133">
        <v>0</v>
      </c>
      <c r="R23" s="134">
        <f t="shared" si="2"/>
        <v>105000</v>
      </c>
      <c r="S23" s="135">
        <f t="shared" si="3"/>
        <v>105000</v>
      </c>
      <c r="T23" s="120"/>
      <c r="U23" s="120"/>
      <c r="V23" s="120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</row>
    <row r="24" spans="1:35" ht="12.75">
      <c r="A24" s="94">
        <v>3811</v>
      </c>
      <c r="B24" s="94" t="s">
        <v>354</v>
      </c>
      <c r="C24" s="136">
        <v>0</v>
      </c>
      <c r="D24" s="136">
        <v>0</v>
      </c>
      <c r="E24" s="136">
        <v>105000</v>
      </c>
      <c r="F24" s="136">
        <v>105000</v>
      </c>
      <c r="G24" s="136">
        <v>106205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/>
      <c r="N24" s="136">
        <v>0</v>
      </c>
      <c r="O24" s="136">
        <v>0</v>
      </c>
      <c r="P24" s="132">
        <f t="shared" si="0"/>
        <v>0</v>
      </c>
      <c r="Q24" s="133">
        <v>0</v>
      </c>
      <c r="R24" s="134">
        <f t="shared" si="2"/>
        <v>0</v>
      </c>
      <c r="S24" s="135">
        <f t="shared" si="3"/>
        <v>0</v>
      </c>
      <c r="T24" s="120"/>
      <c r="U24" s="120"/>
      <c r="V24" s="120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</row>
    <row r="25" spans="1:35" ht="12.75">
      <c r="A25" s="94">
        <v>655</v>
      </c>
      <c r="B25" s="94" t="s">
        <v>10</v>
      </c>
      <c r="C25" s="136">
        <v>100</v>
      </c>
      <c r="D25" s="136">
        <v>96</v>
      </c>
      <c r="E25" s="136">
        <v>30</v>
      </c>
      <c r="F25" s="136">
        <v>30</v>
      </c>
      <c r="G25" s="136">
        <v>102.56</v>
      </c>
      <c r="H25" s="136">
        <v>100</v>
      </c>
      <c r="I25" s="136">
        <v>100</v>
      </c>
      <c r="J25" s="136">
        <v>82</v>
      </c>
      <c r="K25" s="136">
        <v>100</v>
      </c>
      <c r="L25" s="136">
        <v>100</v>
      </c>
      <c r="M25" s="136">
        <v>108.28</v>
      </c>
      <c r="N25" s="136">
        <v>100</v>
      </c>
      <c r="O25" s="136">
        <v>100</v>
      </c>
      <c r="P25" s="132">
        <f t="shared" si="0"/>
        <v>0.0009449967477936925</v>
      </c>
      <c r="Q25" s="133">
        <f>(O25/L25*100)-100</f>
        <v>0</v>
      </c>
      <c r="R25" s="134">
        <f t="shared" si="2"/>
        <v>0</v>
      </c>
      <c r="S25" s="135">
        <f t="shared" si="3"/>
        <v>0</v>
      </c>
      <c r="T25" s="120"/>
      <c r="U25" s="120"/>
      <c r="V25" s="120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</row>
    <row r="26" spans="1:35" ht="12.75">
      <c r="A26" s="94">
        <v>3824</v>
      </c>
      <c r="B26" s="94" t="s">
        <v>246</v>
      </c>
      <c r="C26" s="136">
        <v>0</v>
      </c>
      <c r="D26" s="136">
        <v>0</v>
      </c>
      <c r="E26" s="136"/>
      <c r="F26" s="136"/>
      <c r="G26" s="136"/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/>
      <c r="N26" s="136">
        <v>0</v>
      </c>
      <c r="O26" s="136">
        <v>0</v>
      </c>
      <c r="P26" s="132">
        <f t="shared" si="0"/>
        <v>0</v>
      </c>
      <c r="Q26" s="133">
        <v>0</v>
      </c>
      <c r="R26" s="134">
        <f t="shared" si="2"/>
        <v>0</v>
      </c>
      <c r="S26" s="135">
        <f t="shared" si="3"/>
        <v>0</v>
      </c>
      <c r="T26" s="120"/>
      <c r="U26" s="120"/>
      <c r="V26" s="120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</row>
    <row r="27" spans="1:35" ht="12.75">
      <c r="A27" s="94">
        <v>3825</v>
      </c>
      <c r="B27" s="94" t="s">
        <v>11</v>
      </c>
      <c r="C27" s="136">
        <v>16000</v>
      </c>
      <c r="D27" s="136">
        <v>27427</v>
      </c>
      <c r="E27" s="136">
        <v>27000</v>
      </c>
      <c r="F27" s="136">
        <v>27000</v>
      </c>
      <c r="G27" s="136">
        <v>27040</v>
      </c>
      <c r="H27" s="136">
        <v>27000</v>
      </c>
      <c r="I27" s="136">
        <v>27000</v>
      </c>
      <c r="J27" s="136">
        <v>32422</v>
      </c>
      <c r="K27" s="136">
        <v>27000</v>
      </c>
      <c r="L27" s="136">
        <v>27000</v>
      </c>
      <c r="M27" s="136">
        <v>28318.11</v>
      </c>
      <c r="N27" s="136">
        <v>32000</v>
      </c>
      <c r="O27" s="136">
        <v>32000</v>
      </c>
      <c r="P27" s="132">
        <f t="shared" si="0"/>
        <v>0.3023989592939816</v>
      </c>
      <c r="Q27" s="133">
        <f>(O27/L27*100)-100</f>
        <v>18.518518518518505</v>
      </c>
      <c r="R27" s="134">
        <f t="shared" si="2"/>
        <v>5000</v>
      </c>
      <c r="S27" s="135">
        <f t="shared" si="3"/>
        <v>0</v>
      </c>
      <c r="T27" s="120"/>
      <c r="U27" s="120"/>
      <c r="V27" s="120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</row>
    <row r="28" spans="1:35" ht="12.75">
      <c r="A28" s="94">
        <v>3880</v>
      </c>
      <c r="B28" s="94" t="s">
        <v>12</v>
      </c>
      <c r="C28" s="136">
        <v>0</v>
      </c>
      <c r="D28" s="136">
        <v>0</v>
      </c>
      <c r="E28" s="136">
        <v>0</v>
      </c>
      <c r="F28" s="136">
        <v>0</v>
      </c>
      <c r="G28" s="136">
        <v>20.42</v>
      </c>
      <c r="H28" s="136">
        <v>0</v>
      </c>
      <c r="I28" s="136">
        <v>0</v>
      </c>
      <c r="J28" s="136">
        <v>40</v>
      </c>
      <c r="K28" s="136">
        <v>0</v>
      </c>
      <c r="L28" s="136">
        <v>0</v>
      </c>
      <c r="M28" s="136"/>
      <c r="N28" s="136">
        <v>0</v>
      </c>
      <c r="O28" s="136">
        <v>0</v>
      </c>
      <c r="P28" s="132">
        <f t="shared" si="0"/>
        <v>0</v>
      </c>
      <c r="Q28" s="133">
        <v>0</v>
      </c>
      <c r="R28" s="134">
        <f t="shared" si="2"/>
        <v>0</v>
      </c>
      <c r="S28" s="135">
        <f t="shared" si="3"/>
        <v>0</v>
      </c>
      <c r="T28" s="120"/>
      <c r="U28" s="120"/>
      <c r="V28" s="120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1:35" ht="12.75">
      <c r="A29" s="94">
        <v>3882</v>
      </c>
      <c r="B29" s="94" t="s">
        <v>13</v>
      </c>
      <c r="C29" s="136">
        <v>8616</v>
      </c>
      <c r="D29" s="136">
        <v>0</v>
      </c>
      <c r="E29" s="136">
        <v>0</v>
      </c>
      <c r="F29" s="136">
        <v>0</v>
      </c>
      <c r="G29" s="136"/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3829.6</v>
      </c>
      <c r="N29" s="136">
        <v>0</v>
      </c>
      <c r="O29" s="136">
        <v>0</v>
      </c>
      <c r="P29" s="132">
        <f t="shared" si="0"/>
        <v>0</v>
      </c>
      <c r="Q29" s="133">
        <v>0</v>
      </c>
      <c r="R29" s="134">
        <f t="shared" si="2"/>
        <v>0</v>
      </c>
      <c r="S29" s="135">
        <f t="shared" si="3"/>
        <v>0</v>
      </c>
      <c r="T29" s="120"/>
      <c r="U29" s="120"/>
      <c r="V29" s="120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</row>
    <row r="30" spans="1:35" ht="12.75">
      <c r="A30" s="94">
        <v>3888</v>
      </c>
      <c r="B30" s="94" t="s">
        <v>393</v>
      </c>
      <c r="C30" s="137">
        <v>13835</v>
      </c>
      <c r="D30" s="137">
        <v>1794</v>
      </c>
      <c r="E30" s="137">
        <v>0</v>
      </c>
      <c r="F30" s="137">
        <v>0</v>
      </c>
      <c r="G30" s="137"/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/>
      <c r="N30" s="137">
        <v>0</v>
      </c>
      <c r="O30" s="137">
        <v>0</v>
      </c>
      <c r="P30" s="132">
        <f t="shared" si="0"/>
        <v>0</v>
      </c>
      <c r="Q30" s="133">
        <v>0</v>
      </c>
      <c r="R30" s="134">
        <f t="shared" si="2"/>
        <v>0</v>
      </c>
      <c r="S30" s="135">
        <f t="shared" si="3"/>
        <v>0</v>
      </c>
      <c r="T30" s="120"/>
      <c r="U30" s="120"/>
      <c r="V30" s="120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</row>
    <row r="31" spans="1:35" ht="12.75">
      <c r="A31" s="94"/>
      <c r="B31" s="94" t="s">
        <v>366</v>
      </c>
      <c r="C31" s="137"/>
      <c r="D31" s="137">
        <v>527573</v>
      </c>
      <c r="E31" s="137">
        <v>76596</v>
      </c>
      <c r="F31" s="137">
        <v>76596</v>
      </c>
      <c r="G31" s="137">
        <v>363925</v>
      </c>
      <c r="H31" s="137">
        <v>0</v>
      </c>
      <c r="I31" s="137">
        <v>0</v>
      </c>
      <c r="J31" s="137">
        <v>-408957</v>
      </c>
      <c r="K31" s="137">
        <v>207743</v>
      </c>
      <c r="L31" s="137">
        <v>207743</v>
      </c>
      <c r="M31" s="137">
        <v>-469859</v>
      </c>
      <c r="N31" s="137">
        <v>0</v>
      </c>
      <c r="O31" s="137">
        <v>0</v>
      </c>
      <c r="P31" s="132">
        <f t="shared" si="0"/>
        <v>0</v>
      </c>
      <c r="Q31" s="133">
        <f>(O31/L31*100)-100</f>
        <v>-100</v>
      </c>
      <c r="R31" s="134">
        <f t="shared" si="2"/>
        <v>-207743</v>
      </c>
      <c r="S31" s="135">
        <f t="shared" si="3"/>
        <v>0</v>
      </c>
      <c r="T31" s="120"/>
      <c r="U31" s="120"/>
      <c r="V31" s="120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</row>
    <row r="32" spans="1:35" ht="12.75">
      <c r="A32" s="94">
        <v>100</v>
      </c>
      <c r="B32" s="94" t="s">
        <v>385</v>
      </c>
      <c r="C32" s="136">
        <v>310300</v>
      </c>
      <c r="D32" s="136">
        <v>284957</v>
      </c>
      <c r="E32" s="136">
        <v>690980</v>
      </c>
      <c r="F32" s="136">
        <v>690980</v>
      </c>
      <c r="G32" s="136">
        <v>208980</v>
      </c>
      <c r="H32" s="136">
        <v>482000</v>
      </c>
      <c r="I32" s="136">
        <v>482000</v>
      </c>
      <c r="J32" s="136">
        <v>304651</v>
      </c>
      <c r="K32" s="136">
        <v>200000</v>
      </c>
      <c r="L32" s="136">
        <v>200000</v>
      </c>
      <c r="M32" s="136">
        <v>111454</v>
      </c>
      <c r="N32" s="136">
        <v>558620</v>
      </c>
      <c r="O32" s="136">
        <v>584436</v>
      </c>
      <c r="P32" s="132">
        <f t="shared" si="0"/>
        <v>5.522901192935545</v>
      </c>
      <c r="Q32" s="133">
        <f>(O32/L32*100)-100</f>
        <v>192.21800000000002</v>
      </c>
      <c r="R32" s="134">
        <f t="shared" si="2"/>
        <v>384436</v>
      </c>
      <c r="S32" s="135">
        <f t="shared" si="3"/>
        <v>25816</v>
      </c>
      <c r="T32" s="120"/>
      <c r="U32" s="120"/>
      <c r="V32" s="120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</row>
    <row r="33" spans="1:35" ht="12.75">
      <c r="A33" s="94"/>
      <c r="B33" s="83" t="s">
        <v>16</v>
      </c>
      <c r="C33" s="138">
        <f>SUM(C5:C32)</f>
        <v>8335903</v>
      </c>
      <c r="D33" s="138">
        <f>SUM(D5:D32)</f>
        <v>7899304.54</v>
      </c>
      <c r="E33" s="138">
        <f aca="true" t="shared" si="4" ref="E33:P33">SUM(E5:E32)</f>
        <v>11311416</v>
      </c>
      <c r="F33" s="138">
        <f t="shared" si="4"/>
        <v>11533548</v>
      </c>
      <c r="G33" s="138">
        <f t="shared" si="4"/>
        <v>9915324.67</v>
      </c>
      <c r="H33" s="138">
        <f t="shared" si="4"/>
        <v>11335365</v>
      </c>
      <c r="I33" s="138">
        <f t="shared" si="4"/>
        <v>11702773</v>
      </c>
      <c r="J33" s="138">
        <f t="shared" si="4"/>
        <v>10616900.2</v>
      </c>
      <c r="K33" s="138">
        <f t="shared" si="4"/>
        <v>10747533</v>
      </c>
      <c r="L33" s="138">
        <f t="shared" si="4"/>
        <v>11047137</v>
      </c>
      <c r="M33" s="138">
        <f t="shared" si="4"/>
        <v>8802274.939999998</v>
      </c>
      <c r="N33" s="138">
        <f t="shared" si="4"/>
        <v>9562918</v>
      </c>
      <c r="O33" s="138">
        <f t="shared" si="4"/>
        <v>10582047</v>
      </c>
      <c r="P33" s="132">
        <f t="shared" si="4"/>
        <v>100.00000000000001</v>
      </c>
      <c r="Q33" s="139"/>
      <c r="R33" s="134">
        <f t="shared" si="2"/>
        <v>-465090</v>
      </c>
      <c r="S33" s="135">
        <f t="shared" si="3"/>
        <v>1019129</v>
      </c>
      <c r="T33" s="120"/>
      <c r="U33" s="120"/>
      <c r="V33" s="120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</row>
    <row r="34" spans="1:35" ht="12.75">
      <c r="A34" s="20"/>
      <c r="B34" s="20"/>
      <c r="C34" s="52"/>
      <c r="D34" s="5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61"/>
      <c r="Q34" s="61"/>
      <c r="R34" s="61"/>
      <c r="S34" s="6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</row>
    <row r="35" ht="12.75"/>
  </sheetData>
  <sheetProtection password="856A" sheet="1" selectLockedCells="1" selectUnlockedCells="1"/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1">
      <pane xSplit="2" ySplit="3" topLeftCell="D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47" sqref="H47"/>
    </sheetView>
  </sheetViews>
  <sheetFormatPr defaultColWidth="9.140625" defaultRowHeight="12.75"/>
  <cols>
    <col min="1" max="1" width="13.28125" style="0" customWidth="1"/>
    <col min="2" max="2" width="54.1406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00390625" style="0" customWidth="1"/>
    <col min="7" max="7" width="15.28125" style="0" customWidth="1"/>
    <col min="8" max="8" width="12.8515625" style="0" customWidth="1"/>
    <col min="9" max="10" width="15.8515625" style="0" customWidth="1"/>
    <col min="11" max="11" width="12.421875" style="0" customWidth="1"/>
    <col min="12" max="12" width="16.8515625" style="0" customWidth="1"/>
    <col min="13" max="13" width="14.28125" style="0" customWidth="1"/>
    <col min="15" max="15" width="14.8515625" style="0" customWidth="1"/>
    <col min="16" max="16" width="15.140625" style="0" customWidth="1"/>
  </cols>
  <sheetData>
    <row r="1" spans="1:15" ht="12.75">
      <c r="A1" s="81"/>
      <c r="B1" s="82" t="s">
        <v>357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6" ht="12.75">
      <c r="A2" s="83" t="s">
        <v>171</v>
      </c>
      <c r="B2" s="83" t="s">
        <v>229</v>
      </c>
      <c r="C2" s="84">
        <v>2018</v>
      </c>
      <c r="D2" s="84">
        <v>2018</v>
      </c>
      <c r="E2" s="84">
        <v>2019</v>
      </c>
      <c r="F2" s="84">
        <v>2019</v>
      </c>
      <c r="G2" s="84">
        <v>2020</v>
      </c>
      <c r="H2" s="84">
        <v>2020</v>
      </c>
      <c r="I2" s="84">
        <v>2021</v>
      </c>
      <c r="J2" s="84">
        <v>2021</v>
      </c>
      <c r="K2" s="84">
        <v>2021</v>
      </c>
      <c r="L2" s="84">
        <v>2022</v>
      </c>
      <c r="M2" s="84">
        <v>2022</v>
      </c>
      <c r="N2" s="85" t="s">
        <v>175</v>
      </c>
      <c r="O2" s="86"/>
      <c r="P2" s="61"/>
    </row>
    <row r="3" spans="1:16" ht="40.5">
      <c r="A3" s="83"/>
      <c r="B3" s="83"/>
      <c r="C3" s="84" t="s">
        <v>218</v>
      </c>
      <c r="D3" s="84" t="s">
        <v>198</v>
      </c>
      <c r="E3" s="88" t="s">
        <v>218</v>
      </c>
      <c r="F3" s="88" t="s">
        <v>198</v>
      </c>
      <c r="G3" s="88" t="s">
        <v>218</v>
      </c>
      <c r="H3" s="88" t="s">
        <v>198</v>
      </c>
      <c r="I3" s="87" t="s">
        <v>240</v>
      </c>
      <c r="J3" s="88" t="s">
        <v>218</v>
      </c>
      <c r="K3" s="88" t="s">
        <v>198</v>
      </c>
      <c r="L3" s="89" t="s">
        <v>391</v>
      </c>
      <c r="M3" s="89" t="s">
        <v>390</v>
      </c>
      <c r="N3" s="88" t="s">
        <v>176</v>
      </c>
      <c r="O3" s="117" t="s">
        <v>395</v>
      </c>
      <c r="P3" s="80" t="s">
        <v>394</v>
      </c>
    </row>
    <row r="4" spans="1:16" ht="12.75">
      <c r="A4" s="83"/>
      <c r="B4" s="83"/>
      <c r="C4" s="90"/>
      <c r="D4" s="91"/>
      <c r="E4" s="84"/>
      <c r="F4" s="84"/>
      <c r="G4" s="84"/>
      <c r="H4" s="84"/>
      <c r="I4" s="84"/>
      <c r="J4" s="84"/>
      <c r="K4" s="84"/>
      <c r="L4" s="84"/>
      <c r="M4" s="84"/>
      <c r="N4" s="92"/>
      <c r="O4" s="107"/>
      <c r="P4" s="18"/>
    </row>
    <row r="5" spans="1:16" ht="12.75">
      <c r="A5" s="93" t="s">
        <v>155</v>
      </c>
      <c r="B5" s="94" t="s">
        <v>17</v>
      </c>
      <c r="C5" s="95">
        <f>'Fin.teh.,Kulud,Teg.ala, art.'!D4</f>
        <v>26786</v>
      </c>
      <c r="D5" s="96">
        <f>'Fin.teh.,Kulud,Teg.ala, art.'!E4</f>
        <v>25599.8</v>
      </c>
      <c r="E5" s="96">
        <f>'Fin.teh.,Kulud,Teg.ala, art.'!F4</f>
        <v>29465</v>
      </c>
      <c r="F5" s="96">
        <f>'Fin.teh.,Kulud,Teg.ala, art.'!G4</f>
        <v>25584.3</v>
      </c>
      <c r="G5" s="96">
        <f>'Fin.teh.,Kulud,Teg.ala, art.'!H4</f>
        <v>29765</v>
      </c>
      <c r="H5" s="96">
        <f>'Fin.teh.,Kulud,Teg.ala, art.'!I4</f>
        <v>27034</v>
      </c>
      <c r="I5" s="96">
        <f>'Fin.teh.,Kulud,Teg.ala, art.'!J4</f>
        <v>29765</v>
      </c>
      <c r="J5" s="96">
        <f>'Fin.teh.,Kulud,Teg.ala, art.'!K4</f>
        <v>29765</v>
      </c>
      <c r="K5" s="96">
        <f>'Fin.teh.,Kulud,Teg.ala, art.'!L4</f>
        <v>25055</v>
      </c>
      <c r="L5" s="96">
        <f>'Fin.teh.,Kulud,Teg.ala, art.'!M4</f>
        <v>33885</v>
      </c>
      <c r="M5" s="96">
        <f>'Fin.teh.,Kulud,Teg.ala, art.'!N4</f>
        <v>52715</v>
      </c>
      <c r="N5" s="97">
        <f aca="true" t="shared" si="0" ref="N5:N36">M5/M$78*100</f>
        <v>0.49815503559944496</v>
      </c>
      <c r="O5" s="118">
        <f aca="true" t="shared" si="1" ref="O5:O36">M5-J5</f>
        <v>22950</v>
      </c>
      <c r="P5" s="56">
        <f aca="true" t="shared" si="2" ref="P5:P36">M5-L5</f>
        <v>18830</v>
      </c>
    </row>
    <row r="6" spans="1:16" ht="12.75">
      <c r="A6" s="93" t="s">
        <v>141</v>
      </c>
      <c r="B6" s="94" t="s">
        <v>18</v>
      </c>
      <c r="C6" s="98">
        <f>'Fin.teh.,Kulud,Teg.ala, art.'!D16</f>
        <v>742200</v>
      </c>
      <c r="D6" s="96">
        <f>'Fin.teh.,Kulud,Teg.ala, art.'!E16</f>
        <v>760516.2</v>
      </c>
      <c r="E6" s="99">
        <f>'Fin.teh.,Kulud,Teg.ala, art.'!F16</f>
        <v>693012</v>
      </c>
      <c r="F6" s="99">
        <f>'Fin.teh.,Kulud,Teg.ala, art.'!G16</f>
        <v>715222.51</v>
      </c>
      <c r="G6" s="99">
        <f>'Fin.teh.,Kulud,Teg.ala, art.'!H16</f>
        <v>845155</v>
      </c>
      <c r="H6" s="99">
        <f>'Fin.teh.,Kulud,Teg.ala, art.'!I16</f>
        <v>841414</v>
      </c>
      <c r="I6" s="99">
        <f>'Fin.teh.,Kulud,Teg.ala, art.'!J16</f>
        <v>795205</v>
      </c>
      <c r="J6" s="99">
        <f>'Fin.teh.,Kulud,Teg.ala, art.'!K16</f>
        <v>799883</v>
      </c>
      <c r="K6" s="99">
        <f>'Fin.teh.,Kulud,Teg.ala, art.'!L16</f>
        <v>741816.9299999999</v>
      </c>
      <c r="L6" s="99">
        <f>'Fin.teh.,Kulud,Teg.ala, art.'!M16</f>
        <v>906955</v>
      </c>
      <c r="M6" s="99">
        <f>'Fin.teh.,Kulud,Teg.ala, art.'!N16</f>
        <v>919890</v>
      </c>
      <c r="N6" s="97">
        <f t="shared" si="0"/>
        <v>8.692930583279397</v>
      </c>
      <c r="O6" s="118">
        <f t="shared" si="1"/>
        <v>120007</v>
      </c>
      <c r="P6" s="56">
        <f t="shared" si="2"/>
        <v>12935</v>
      </c>
    </row>
    <row r="7" spans="1:16" ht="12.75">
      <c r="A7" s="100" t="s">
        <v>144</v>
      </c>
      <c r="B7" s="101" t="s">
        <v>34</v>
      </c>
      <c r="C7" s="98">
        <f>'Fin.teh.,Kulud,Teg.ala, art.'!D36</f>
        <v>26571</v>
      </c>
      <c r="D7" s="99">
        <f>'Fin.teh.,Kulud,Teg.ala, art.'!E36</f>
        <v>0</v>
      </c>
      <c r="E7" s="99">
        <f>'Fin.teh.,Kulud,Teg.ala, art.'!F36</f>
        <v>0</v>
      </c>
      <c r="F7" s="99">
        <f>'Fin.teh.,Kulud,Teg.ala, art.'!G36</f>
        <v>0</v>
      </c>
      <c r="G7" s="99">
        <f>'Fin.teh.,Kulud,Teg.ala, art.'!H36</f>
        <v>25834</v>
      </c>
      <c r="H7" s="99">
        <f>'Fin.teh.,Kulud,Teg.ala, art.'!I36</f>
        <v>0</v>
      </c>
      <c r="I7" s="99">
        <f>'Fin.teh.,Kulud,Teg.ala, art.'!J36</f>
        <v>110000</v>
      </c>
      <c r="J7" s="99">
        <f>'Fin.teh.,Kulud,Teg.ala, art.'!K36</f>
        <v>0</v>
      </c>
      <c r="K7" s="99">
        <f>'Fin.teh.,Kulud,Teg.ala, art.'!L36</f>
        <v>0</v>
      </c>
      <c r="L7" s="99">
        <f>'Fin.teh.,Kulud,Teg.ala, art.'!M36</f>
        <v>95000</v>
      </c>
      <c r="M7" s="99">
        <f>'Fin.teh.,Kulud,Teg.ala, art.'!N36</f>
        <v>95000</v>
      </c>
      <c r="N7" s="97">
        <f t="shared" si="0"/>
        <v>0.8977469104040079</v>
      </c>
      <c r="O7" s="118">
        <f t="shared" si="1"/>
        <v>95000</v>
      </c>
      <c r="P7" s="56">
        <f t="shared" si="2"/>
        <v>0</v>
      </c>
    </row>
    <row r="8" spans="1:16" ht="12.75">
      <c r="A8" s="100" t="s">
        <v>166</v>
      </c>
      <c r="B8" s="101" t="s">
        <v>167</v>
      </c>
      <c r="C8" s="98">
        <f>'Fin.teh.,Kulud,Teg.ala, art.'!D38</f>
        <v>0</v>
      </c>
      <c r="D8" s="99">
        <f>'Fin.teh.,Kulud,Teg.ala, art.'!E38</f>
        <v>0</v>
      </c>
      <c r="E8" s="99">
        <f>'Fin.teh.,Kulud,Teg.ala, art.'!F38</f>
        <v>23754</v>
      </c>
      <c r="F8" s="99">
        <f>'Fin.teh.,Kulud,Teg.ala, art.'!G38</f>
        <v>23754.07</v>
      </c>
      <c r="G8" s="99">
        <f>'Fin.teh.,Kulud,Teg.ala, art.'!H38</f>
        <v>0</v>
      </c>
      <c r="H8" s="99">
        <f>'Fin.teh.,Kulud,Teg.ala, art.'!I38</f>
        <v>0</v>
      </c>
      <c r="I8" s="99">
        <f>'Fin.teh.,Kulud,Teg.ala, art.'!J38</f>
        <v>19600</v>
      </c>
      <c r="J8" s="99">
        <f>'Fin.teh.,Kulud,Teg.ala, art.'!K38</f>
        <v>19600</v>
      </c>
      <c r="K8" s="99">
        <f>'Fin.teh.,Kulud,Teg.ala, art.'!L38</f>
        <v>17987.5</v>
      </c>
      <c r="L8" s="99">
        <f>'Fin.teh.,Kulud,Teg.ala, art.'!M38</f>
        <v>0</v>
      </c>
      <c r="M8" s="99">
        <f>'Fin.teh.,Kulud,Teg.ala, art.'!N38</f>
        <v>0</v>
      </c>
      <c r="N8" s="97">
        <f t="shared" si="0"/>
        <v>0</v>
      </c>
      <c r="O8" s="118">
        <f t="shared" si="1"/>
        <v>-19600</v>
      </c>
      <c r="P8" s="56">
        <f t="shared" si="2"/>
        <v>0</v>
      </c>
    </row>
    <row r="9" spans="1:16" ht="12.75">
      <c r="A9" s="93" t="s">
        <v>145</v>
      </c>
      <c r="B9" s="94" t="s">
        <v>19</v>
      </c>
      <c r="C9" s="98">
        <f>'Fin.teh.,Kulud,Teg.ala, art.'!D45</f>
        <v>10200</v>
      </c>
      <c r="D9" s="99">
        <f>'Fin.teh.,Kulud,Teg.ala, art.'!E45</f>
        <v>9345</v>
      </c>
      <c r="E9" s="99">
        <f>'Fin.teh.,Kulud,Teg.ala, art.'!F45</f>
        <v>10200</v>
      </c>
      <c r="F9" s="99">
        <f>'Fin.teh.,Kulud,Teg.ala, art.'!G45</f>
        <v>9641.789999999999</v>
      </c>
      <c r="G9" s="99">
        <f>'Fin.teh.,Kulud,Teg.ala, art.'!H45</f>
        <v>37900</v>
      </c>
      <c r="H9" s="99">
        <f>'Fin.teh.,Kulud,Teg.ala, art.'!I45</f>
        <v>39131</v>
      </c>
      <c r="I9" s="99">
        <f>'Fin.teh.,Kulud,Teg.ala, art.'!J45</f>
        <v>65200</v>
      </c>
      <c r="J9" s="99">
        <f>'Fin.teh.,Kulud,Teg.ala, art.'!K45</f>
        <v>55700</v>
      </c>
      <c r="K9" s="99">
        <f>'Fin.teh.,Kulud,Teg.ala, art.'!L45</f>
        <v>46505.14</v>
      </c>
      <c r="L9" s="99">
        <f>'Fin.teh.,Kulud,Teg.ala, art.'!M45</f>
        <v>51200</v>
      </c>
      <c r="M9" s="99">
        <f>'Fin.teh.,Kulud,Teg.ala, art.'!N45</f>
        <v>51200</v>
      </c>
      <c r="N9" s="97">
        <f t="shared" si="0"/>
        <v>0.48383833487037053</v>
      </c>
      <c r="O9" s="118">
        <f t="shared" si="1"/>
        <v>-4500</v>
      </c>
      <c r="P9" s="56">
        <f t="shared" si="2"/>
        <v>0</v>
      </c>
    </row>
    <row r="10" spans="1:16" ht="12.75">
      <c r="A10" s="102" t="s">
        <v>143</v>
      </c>
      <c r="B10" s="101" t="s">
        <v>169</v>
      </c>
      <c r="C10" s="98">
        <f>'Fin.teh.,Kulud,Teg.ala, art.'!D43</f>
        <v>45000</v>
      </c>
      <c r="D10" s="99">
        <f>'Fin.teh.,Kulud,Teg.ala, art.'!E43</f>
        <v>41369</v>
      </c>
      <c r="E10" s="99">
        <f>'Fin.teh.,Kulud,Teg.ala, art.'!F43</f>
        <v>55000</v>
      </c>
      <c r="F10" s="99">
        <f>'Fin.teh.,Kulud,Teg.ala, art.'!G43</f>
        <v>51677.94</v>
      </c>
      <c r="G10" s="99">
        <f>'Fin.teh.,Kulud,Teg.ala, art.'!H43</f>
        <v>63000</v>
      </c>
      <c r="H10" s="99">
        <f>'Fin.teh.,Kulud,Teg.ala, art.'!I43</f>
        <v>62998</v>
      </c>
      <c r="I10" s="99">
        <f>'Fin.teh.,Kulud,Teg.ala, art.'!J43</f>
        <v>70600</v>
      </c>
      <c r="J10" s="99">
        <f>'Fin.teh.,Kulud,Teg.ala, art.'!K43</f>
        <v>70600</v>
      </c>
      <c r="K10" s="99">
        <f>'Fin.teh.,Kulud,Teg.ala, art.'!L43</f>
        <v>72431</v>
      </c>
      <c r="L10" s="99">
        <f>'Fin.teh.,Kulud,Teg.ala, art.'!M43</f>
        <v>75000</v>
      </c>
      <c r="M10" s="99">
        <f>'Fin.teh.,Kulud,Teg.ala, art.'!N43</f>
        <v>102560</v>
      </c>
      <c r="N10" s="97">
        <f t="shared" si="0"/>
        <v>0.969188664537211</v>
      </c>
      <c r="O10" s="118">
        <f t="shared" si="1"/>
        <v>31960</v>
      </c>
      <c r="P10" s="56">
        <f t="shared" si="2"/>
        <v>27560</v>
      </c>
    </row>
    <row r="11" spans="1:16" ht="12.75">
      <c r="A11" s="102" t="s">
        <v>247</v>
      </c>
      <c r="B11" s="101" t="s">
        <v>249</v>
      </c>
      <c r="C11" s="99">
        <f>'Fin.teh.,Kulud,Teg.ala, art.'!D49</f>
        <v>2000</v>
      </c>
      <c r="D11" s="99">
        <f>'Fin.teh.,Kulud,Teg.ala, art.'!E49</f>
        <v>10</v>
      </c>
      <c r="E11" s="99">
        <f>'Fin.teh.,Kulud,Teg.ala, art.'!F49</f>
        <v>10000</v>
      </c>
      <c r="F11" s="99">
        <f>'Fin.teh.,Kulud,Teg.ala, art.'!G49</f>
        <v>0</v>
      </c>
      <c r="G11" s="99">
        <f>'Fin.teh.,Kulud,Teg.ala, art.'!H49</f>
        <v>0</v>
      </c>
      <c r="H11" s="99">
        <f>'Fin.teh.,Kulud,Teg.ala, art.'!I49</f>
        <v>0</v>
      </c>
      <c r="I11" s="99">
        <f>'Fin.teh.,Kulud,Teg.ala, art.'!J49</f>
        <v>0</v>
      </c>
      <c r="J11" s="99">
        <f>'Fin.teh.,Kulud,Teg.ala, art.'!K49</f>
        <v>0</v>
      </c>
      <c r="K11" s="99">
        <f>'Fin.teh.,Kulud,Teg.ala, art.'!L49</f>
        <v>0</v>
      </c>
      <c r="L11" s="99">
        <f>'Fin.teh.,Kulud,Teg.ala, art.'!M49</f>
        <v>0</v>
      </c>
      <c r="M11" s="99">
        <f>'Fin.teh.,Kulud,Teg.ala, art.'!N49</f>
        <v>0</v>
      </c>
      <c r="N11" s="97">
        <f t="shared" si="0"/>
        <v>0</v>
      </c>
      <c r="O11" s="118">
        <f t="shared" si="1"/>
        <v>0</v>
      </c>
      <c r="P11" s="56">
        <f t="shared" si="2"/>
        <v>0</v>
      </c>
    </row>
    <row r="12" spans="1:16" ht="12.75">
      <c r="A12" s="93" t="s">
        <v>147</v>
      </c>
      <c r="B12" s="94" t="s">
        <v>20</v>
      </c>
      <c r="C12" s="99">
        <f>'Fin.teh.,Kulud,Teg.ala, art.'!D52</f>
        <v>12800</v>
      </c>
      <c r="D12" s="99">
        <f>'Fin.teh.,Kulud,Teg.ala, art.'!E52</f>
        <v>502112</v>
      </c>
      <c r="E12" s="99">
        <f>'Fin.teh.,Kulud,Teg.ala, art.'!F52</f>
        <v>12700</v>
      </c>
      <c r="F12" s="99">
        <f>'Fin.teh.,Kulud,Teg.ala, art.'!G52</f>
        <v>14195.01</v>
      </c>
      <c r="G12" s="99">
        <f>'Fin.teh.,Kulud,Teg.ala, art.'!H52</f>
        <v>17700</v>
      </c>
      <c r="H12" s="99">
        <f>'Fin.teh.,Kulud,Teg.ala, art.'!I52</f>
        <v>11775</v>
      </c>
      <c r="I12" s="99">
        <f>'Fin.teh.,Kulud,Teg.ala, art.'!J52</f>
        <v>12800</v>
      </c>
      <c r="J12" s="99">
        <f>'Fin.teh.,Kulud,Teg.ala, art.'!K52</f>
        <v>12800</v>
      </c>
      <c r="K12" s="99">
        <f>'Fin.teh.,Kulud,Teg.ala, art.'!L52</f>
        <v>4202</v>
      </c>
      <c r="L12" s="99">
        <f>'Fin.teh.,Kulud,Teg.ala, art.'!M52</f>
        <v>12800</v>
      </c>
      <c r="M12" s="99">
        <f>'Fin.teh.,Kulud,Teg.ala, art.'!N52</f>
        <v>12800</v>
      </c>
      <c r="N12" s="97">
        <f t="shared" si="0"/>
        <v>0.12095958371759263</v>
      </c>
      <c r="O12" s="118">
        <f t="shared" si="1"/>
        <v>0</v>
      </c>
      <c r="P12" s="56">
        <f t="shared" si="2"/>
        <v>0</v>
      </c>
    </row>
    <row r="13" spans="1:16" ht="12.75">
      <c r="A13" s="93" t="s">
        <v>146</v>
      </c>
      <c r="B13" s="94" t="s">
        <v>21</v>
      </c>
      <c r="C13" s="98">
        <f>'Fin.teh.,Kulud,Teg.ala, art.'!D60</f>
        <v>793119</v>
      </c>
      <c r="D13" s="99">
        <f>'Fin.teh.,Kulud,Teg.ala, art.'!E60</f>
        <v>688812</v>
      </c>
      <c r="E13" s="99">
        <f>'Fin.teh.,Kulud,Teg.ala, art.'!F60</f>
        <v>1511091</v>
      </c>
      <c r="F13" s="99">
        <f>'Fin.teh.,Kulud,Teg.ala, art.'!G60</f>
        <v>751237.84</v>
      </c>
      <c r="G13" s="99">
        <f>'Fin.teh.,Kulud,Teg.ala, art.'!H60</f>
        <v>1313129</v>
      </c>
      <c r="H13" s="99">
        <f>'Fin.teh.,Kulud,Teg.ala, art.'!I60</f>
        <v>1031394</v>
      </c>
      <c r="I13" s="99">
        <f>'Fin.teh.,Kulud,Teg.ala, art.'!J60</f>
        <v>738000</v>
      </c>
      <c r="J13" s="99">
        <f>'Fin.teh.,Kulud,Teg.ala, art.'!K60</f>
        <v>927982</v>
      </c>
      <c r="K13" s="99">
        <f>'Fin.teh.,Kulud,Teg.ala, art.'!L60</f>
        <v>580661.1599999999</v>
      </c>
      <c r="L13" s="99">
        <f>'Fin.teh.,Kulud,Teg.ala, art.'!M60</f>
        <v>555000</v>
      </c>
      <c r="M13" s="99">
        <f>'Fin.teh.,Kulud,Teg.ala, art.'!N60</f>
        <v>516000</v>
      </c>
      <c r="N13" s="97">
        <f t="shared" si="0"/>
        <v>4.876183218615453</v>
      </c>
      <c r="O13" s="118">
        <f t="shared" si="1"/>
        <v>-411982</v>
      </c>
      <c r="P13" s="56">
        <f t="shared" si="2"/>
        <v>-39000</v>
      </c>
    </row>
    <row r="14" spans="1:16" ht="12.75">
      <c r="A14" s="93" t="s">
        <v>241</v>
      </c>
      <c r="B14" s="94" t="s">
        <v>242</v>
      </c>
      <c r="C14" s="98">
        <f>'Fin.teh.,Kulud,Teg.ala, art.'!D73</f>
        <v>50000</v>
      </c>
      <c r="D14" s="98">
        <f>'Fin.teh.,Kulud,Teg.ala, art.'!E73</f>
        <v>47008</v>
      </c>
      <c r="E14" s="98">
        <f>'Fin.teh.,Kulud,Teg.ala, art.'!F73</f>
        <v>50000</v>
      </c>
      <c r="F14" s="98">
        <f>'Fin.teh.,Kulud,Teg.ala, art.'!G73</f>
        <v>50615.96</v>
      </c>
      <c r="G14" s="98">
        <f>'Fin.teh.,Kulud,Teg.ala, art.'!H73</f>
        <v>51000</v>
      </c>
      <c r="H14" s="98">
        <f>'Fin.teh.,Kulud,Teg.ala, art.'!I73</f>
        <v>50616</v>
      </c>
      <c r="I14" s="98">
        <f>'Fin.teh.,Kulud,Teg.ala, art.'!J73</f>
        <v>51000</v>
      </c>
      <c r="J14" s="98">
        <f>'Fin.teh.,Kulud,Teg.ala, art.'!K73</f>
        <v>51000</v>
      </c>
      <c r="K14" s="98">
        <f>'Fin.teh.,Kulud,Teg.ala, art.'!L73</f>
        <v>46747</v>
      </c>
      <c r="L14" s="98">
        <f>'Fin.teh.,Kulud,Teg.ala, art.'!M73</f>
        <v>51000</v>
      </c>
      <c r="M14" s="98">
        <f>'Fin.teh.,Kulud,Teg.ala, art.'!N73</f>
        <v>51000</v>
      </c>
      <c r="N14" s="97">
        <f t="shared" si="0"/>
        <v>0.48194834137478315</v>
      </c>
      <c r="O14" s="118">
        <f t="shared" si="1"/>
        <v>0</v>
      </c>
      <c r="P14" s="56">
        <f t="shared" si="2"/>
        <v>0</v>
      </c>
    </row>
    <row r="15" spans="1:16" ht="12.75">
      <c r="A15" s="93" t="s">
        <v>250</v>
      </c>
      <c r="B15" s="94" t="s">
        <v>255</v>
      </c>
      <c r="C15" s="99">
        <f>'Fin.teh.,Kulud,Teg.ala, art.'!D76</f>
        <v>42750</v>
      </c>
      <c r="D15" s="99">
        <f>'Fin.teh.,Kulud,Teg.ala, art.'!E76</f>
        <v>10334</v>
      </c>
      <c r="E15" s="99">
        <f>'Fin.teh.,Kulud,Teg.ala, art.'!F76</f>
        <v>22000</v>
      </c>
      <c r="F15" s="99">
        <f>'Fin.teh.,Kulud,Teg.ala, art.'!G76</f>
        <v>21880.539999999997</v>
      </c>
      <c r="G15" s="99">
        <f>'Fin.teh.,Kulud,Teg.ala, art.'!H76</f>
        <v>0</v>
      </c>
      <c r="H15" s="99">
        <f>'Fin.teh.,Kulud,Teg.ala, art.'!I76</f>
        <v>0</v>
      </c>
      <c r="I15" s="99">
        <f>'Fin.teh.,Kulud,Teg.ala, art.'!J76</f>
        <v>0</v>
      </c>
      <c r="J15" s="99">
        <f>'Fin.teh.,Kulud,Teg.ala, art.'!K76</f>
        <v>0</v>
      </c>
      <c r="K15" s="99">
        <f>'Fin.teh.,Kulud,Teg.ala, art.'!L76</f>
        <v>0</v>
      </c>
      <c r="L15" s="99">
        <f>'Fin.teh.,Kulud,Teg.ala, art.'!M76</f>
        <v>1000</v>
      </c>
      <c r="M15" s="99">
        <f>'Fin.teh.,Kulud,Teg.ala, art.'!N76</f>
        <v>1000</v>
      </c>
      <c r="N15" s="97">
        <f t="shared" si="0"/>
        <v>0.009449967477936925</v>
      </c>
      <c r="O15" s="118">
        <f t="shared" si="1"/>
        <v>1000</v>
      </c>
      <c r="P15" s="56">
        <f t="shared" si="2"/>
        <v>0</v>
      </c>
    </row>
    <row r="16" spans="1:16" ht="12.75">
      <c r="A16" s="93" t="s">
        <v>252</v>
      </c>
      <c r="B16" s="94" t="s">
        <v>319</v>
      </c>
      <c r="C16" s="99">
        <f>'Fin.teh.,Kulud,Teg.ala, art.'!D80</f>
        <v>21000</v>
      </c>
      <c r="D16" s="99">
        <f>'Fin.teh.,Kulud,Teg.ala, art.'!E80</f>
        <v>12252</v>
      </c>
      <c r="E16" s="99">
        <f>'Fin.teh.,Kulud,Teg.ala, art.'!F80</f>
        <v>5000</v>
      </c>
      <c r="F16" s="99">
        <f>'Fin.teh.,Kulud,Teg.ala, art.'!G80</f>
        <v>373.86</v>
      </c>
      <c r="G16" s="99">
        <f>'Fin.teh.,Kulud,Teg.ala, art.'!H80</f>
        <v>1000</v>
      </c>
      <c r="H16" s="99">
        <f>'Fin.teh.,Kulud,Teg.ala, art.'!I80</f>
        <v>108</v>
      </c>
      <c r="I16" s="99">
        <f>'Fin.teh.,Kulud,Teg.ala, art.'!J80</f>
        <v>1000</v>
      </c>
      <c r="J16" s="99">
        <f>'Fin.teh.,Kulud,Teg.ala, art.'!K80</f>
        <v>1000</v>
      </c>
      <c r="K16" s="99">
        <f>'Fin.teh.,Kulud,Teg.ala, art.'!L80</f>
        <v>1441</v>
      </c>
      <c r="L16" s="99">
        <f>'Fin.teh.,Kulud,Teg.ala, art.'!M80</f>
        <v>1000</v>
      </c>
      <c r="M16" s="99">
        <f>'Fin.teh.,Kulud,Teg.ala, art.'!N80</f>
        <v>1500</v>
      </c>
      <c r="N16" s="97">
        <f t="shared" si="0"/>
        <v>0.014174951216905388</v>
      </c>
      <c r="O16" s="118">
        <f t="shared" si="1"/>
        <v>500</v>
      </c>
      <c r="P16" s="56">
        <f t="shared" si="2"/>
        <v>500</v>
      </c>
    </row>
    <row r="17" spans="1:16" ht="12.75">
      <c r="A17" s="93" t="s">
        <v>148</v>
      </c>
      <c r="B17" s="94" t="s">
        <v>35</v>
      </c>
      <c r="C17" s="98">
        <f>'Fin.teh.,Kulud,Teg.ala, art.'!D86</f>
        <v>105776</v>
      </c>
      <c r="D17" s="99">
        <f>'Fin.teh.,Kulud,Teg.ala, art.'!E86</f>
        <v>32482.43</v>
      </c>
      <c r="E17" s="99">
        <f>'Fin.teh.,Kulud,Teg.ala, art.'!F86</f>
        <v>17400</v>
      </c>
      <c r="F17" s="99">
        <f>'Fin.teh.,Kulud,Teg.ala, art.'!G86</f>
        <v>17701.89</v>
      </c>
      <c r="G17" s="99">
        <f>'Fin.teh.,Kulud,Teg.ala, art.'!H86</f>
        <v>5300</v>
      </c>
      <c r="H17" s="99">
        <f>'Fin.teh.,Kulud,Teg.ala, art.'!I86</f>
        <v>3750.4400000000005</v>
      </c>
      <c r="I17" s="99">
        <f>'Fin.teh.,Kulud,Teg.ala, art.'!J86</f>
        <v>6000</v>
      </c>
      <c r="J17" s="99">
        <f>'Fin.teh.,Kulud,Teg.ala, art.'!K86</f>
        <v>6000</v>
      </c>
      <c r="K17" s="99">
        <f>'Fin.teh.,Kulud,Teg.ala, art.'!L86</f>
        <v>7595</v>
      </c>
      <c r="L17" s="99">
        <f>'Fin.teh.,Kulud,Teg.ala, art.'!M86</f>
        <v>6000</v>
      </c>
      <c r="M17" s="99">
        <f>'Fin.teh.,Kulud,Teg.ala, art.'!N86</f>
        <v>8000</v>
      </c>
      <c r="N17" s="97">
        <f t="shared" si="0"/>
        <v>0.0755997398234954</v>
      </c>
      <c r="O17" s="118">
        <f t="shared" si="1"/>
        <v>2000</v>
      </c>
      <c r="P17" s="56">
        <f t="shared" si="2"/>
        <v>2000</v>
      </c>
    </row>
    <row r="18" spans="1:16" ht="12.75">
      <c r="A18" s="93" t="s">
        <v>374</v>
      </c>
      <c r="B18" s="94" t="s">
        <v>376</v>
      </c>
      <c r="C18" s="98">
        <f>'Fin.teh.,Kulud,Teg.ala, art.'!D84</f>
        <v>0</v>
      </c>
      <c r="D18" s="98">
        <f>'Fin.teh.,Kulud,Teg.ala, art.'!E84</f>
        <v>0</v>
      </c>
      <c r="E18" s="98">
        <f>'Fin.teh.,Kulud,Teg.ala, art.'!F84</f>
        <v>0</v>
      </c>
      <c r="F18" s="98">
        <f>'Fin.teh.,Kulud,Teg.ala, art.'!G84</f>
        <v>0</v>
      </c>
      <c r="G18" s="98">
        <f>'Fin.teh.,Kulud,Teg.ala, art.'!H84</f>
        <v>70320</v>
      </c>
      <c r="H18" s="98">
        <f>'Fin.teh.,Kulud,Teg.ala, art.'!I84</f>
        <v>15246</v>
      </c>
      <c r="I18" s="98">
        <f>'Fin.teh.,Kulud,Teg.ala, art.'!J84</f>
        <v>55100</v>
      </c>
      <c r="J18" s="98">
        <f>'Fin.teh.,Kulud,Teg.ala, art.'!K84</f>
        <v>55100</v>
      </c>
      <c r="K18" s="98">
        <f>'Fin.teh.,Kulud,Teg.ala, art.'!L84</f>
        <v>8406</v>
      </c>
      <c r="L18" s="98">
        <f>'Fin.teh.,Kulud,Teg.ala, art.'!M84</f>
        <v>45000</v>
      </c>
      <c r="M18" s="98">
        <f>'Fin.teh.,Kulud,Teg.ala, art.'!N84</f>
        <v>45000</v>
      </c>
      <c r="N18" s="97">
        <f t="shared" si="0"/>
        <v>0.42524853650716166</v>
      </c>
      <c r="O18" s="118">
        <f t="shared" si="1"/>
        <v>-10100</v>
      </c>
      <c r="P18" s="56">
        <f t="shared" si="2"/>
        <v>0</v>
      </c>
    </row>
    <row r="19" spans="1:16" ht="12.75">
      <c r="A19" s="93" t="s">
        <v>149</v>
      </c>
      <c r="B19" s="94" t="s">
        <v>324</v>
      </c>
      <c r="C19" s="98">
        <f>'Fin.teh.,Kulud,Teg.ala, art.'!D94</f>
        <v>164784</v>
      </c>
      <c r="D19" s="99">
        <f>'Fin.teh.,Kulud,Teg.ala, art.'!E94</f>
        <v>170999</v>
      </c>
      <c r="E19" s="99">
        <f>'Fin.teh.,Kulud,Teg.ala, art.'!F94</f>
        <v>176000</v>
      </c>
      <c r="F19" s="99">
        <f>'Fin.teh.,Kulud,Teg.ala, art.'!G94</f>
        <v>170452.88999999998</v>
      </c>
      <c r="G19" s="99">
        <f>'Fin.teh.,Kulud,Teg.ala, art.'!H94</f>
        <v>28363</v>
      </c>
      <c r="H19" s="99">
        <f>'Fin.teh.,Kulud,Teg.ala, art.'!I94</f>
        <v>28173</v>
      </c>
      <c r="I19" s="99">
        <f>'Fin.teh.,Kulud,Teg.ala, art.'!J94</f>
        <v>308634</v>
      </c>
      <c r="J19" s="99">
        <f>'Fin.teh.,Kulud,Teg.ala, art.'!K94</f>
        <v>343767</v>
      </c>
      <c r="K19" s="99">
        <f>'Fin.teh.,Kulud,Teg.ala, art.'!L94</f>
        <v>342585.16</v>
      </c>
      <c r="L19" s="99">
        <f>'Fin.teh.,Kulud,Teg.ala, art.'!M94</f>
        <v>14800</v>
      </c>
      <c r="M19" s="99">
        <f>'Fin.teh.,Kulud,Teg.ala, art.'!N94</f>
        <v>14800</v>
      </c>
      <c r="N19" s="97">
        <f t="shared" si="0"/>
        <v>0.1398595186734665</v>
      </c>
      <c r="O19" s="118">
        <f t="shared" si="1"/>
        <v>-328967</v>
      </c>
      <c r="P19" s="56">
        <f t="shared" si="2"/>
        <v>0</v>
      </c>
    </row>
    <row r="20" spans="1:16" ht="12.75">
      <c r="A20" s="93" t="s">
        <v>156</v>
      </c>
      <c r="B20" s="94" t="s">
        <v>22</v>
      </c>
      <c r="C20" s="98">
        <f>'Fin.teh.,Kulud,Teg.ala, art.'!D109</f>
        <v>10500</v>
      </c>
      <c r="D20" s="99">
        <f>'Fin.teh.,Kulud,Teg.ala, art.'!E109</f>
        <v>15423</v>
      </c>
      <c r="E20" s="99">
        <f>'Fin.teh.,Kulud,Teg.ala, art.'!F109</f>
        <v>10500</v>
      </c>
      <c r="F20" s="99">
        <f>'Fin.teh.,Kulud,Teg.ala, art.'!G109</f>
        <v>7733</v>
      </c>
      <c r="G20" s="99">
        <f>'Fin.teh.,Kulud,Teg.ala, art.'!H109</f>
        <v>9700</v>
      </c>
      <c r="H20" s="99">
        <f>'Fin.teh.,Kulud,Teg.ala, art.'!I109</f>
        <v>7247.51</v>
      </c>
      <c r="I20" s="99">
        <f>'Fin.teh.,Kulud,Teg.ala, art.'!J109</f>
        <v>15040</v>
      </c>
      <c r="J20" s="99">
        <f>'Fin.teh.,Kulud,Teg.ala, art.'!K109</f>
        <v>15040</v>
      </c>
      <c r="K20" s="99">
        <f>'Fin.teh.,Kulud,Teg.ala, art.'!L109</f>
        <v>10450</v>
      </c>
      <c r="L20" s="99">
        <f>'Fin.teh.,Kulud,Teg.ala, art.'!M109</f>
        <v>11700</v>
      </c>
      <c r="M20" s="99">
        <f>'Fin.teh.,Kulud,Teg.ala, art.'!N109</f>
        <v>11700</v>
      </c>
      <c r="N20" s="97">
        <f t="shared" si="0"/>
        <v>0.11056461949186201</v>
      </c>
      <c r="O20" s="118">
        <f t="shared" si="1"/>
        <v>-3340</v>
      </c>
      <c r="P20" s="56">
        <f t="shared" si="2"/>
        <v>0</v>
      </c>
    </row>
    <row r="21" spans="1:16" ht="12.75">
      <c r="A21" s="93" t="s">
        <v>257</v>
      </c>
      <c r="B21" s="94" t="s">
        <v>258</v>
      </c>
      <c r="C21" s="99">
        <f>'Fin.teh.,Kulud,Teg.ala, art.'!D118</f>
        <v>120000</v>
      </c>
      <c r="D21" s="99">
        <f>'Fin.teh.,Kulud,Teg.ala, art.'!E118</f>
        <v>126118</v>
      </c>
      <c r="E21" s="99">
        <f>'Fin.teh.,Kulud,Teg.ala, art.'!F118</f>
        <v>160000</v>
      </c>
      <c r="F21" s="99">
        <f>'Fin.teh.,Kulud,Teg.ala, art.'!G118</f>
        <v>162239</v>
      </c>
      <c r="G21" s="99">
        <f>'Fin.teh.,Kulud,Teg.ala, art.'!H118</f>
        <v>219395</v>
      </c>
      <c r="H21" s="99">
        <f>'Fin.teh.,Kulud,Teg.ala, art.'!I118</f>
        <v>186969</v>
      </c>
      <c r="I21" s="99">
        <f>'Fin.teh.,Kulud,Teg.ala, art.'!J118</f>
        <v>450080</v>
      </c>
      <c r="J21" s="99">
        <f>'Fin.teh.,Kulud,Teg.ala, art.'!K118</f>
        <v>450080</v>
      </c>
      <c r="K21" s="99">
        <f>'Fin.teh.,Kulud,Teg.ala, art.'!L118</f>
        <v>309772</v>
      </c>
      <c r="L21" s="99">
        <f>'Fin.teh.,Kulud,Teg.ala, art.'!M118</f>
        <v>358697</v>
      </c>
      <c r="M21" s="99">
        <f>'Fin.teh.,Kulud,Teg.ala, art.'!N118</f>
        <v>320155</v>
      </c>
      <c r="N21" s="97">
        <f t="shared" si="0"/>
        <v>3.025454337898896</v>
      </c>
      <c r="O21" s="118">
        <f t="shared" si="1"/>
        <v>-129925</v>
      </c>
      <c r="P21" s="56">
        <f t="shared" si="2"/>
        <v>-38542</v>
      </c>
    </row>
    <row r="22" spans="1:16" ht="12.75">
      <c r="A22" s="93" t="s">
        <v>157</v>
      </c>
      <c r="B22" s="94" t="s">
        <v>23</v>
      </c>
      <c r="C22" s="98">
        <f>'Fin.teh.,Kulud,Teg.ala, art.'!D129</f>
        <v>0</v>
      </c>
      <c r="D22" s="99">
        <f>'Fin.teh.,Kulud,Teg.ala, art.'!E129</f>
        <v>0</v>
      </c>
      <c r="E22" s="99">
        <f>'Fin.teh.,Kulud,Teg.ala, art.'!F129</f>
        <v>0</v>
      </c>
      <c r="F22" s="99">
        <f>'Fin.teh.,Kulud,Teg.ala, art.'!G129</f>
        <v>0</v>
      </c>
      <c r="G22" s="99">
        <f>'Fin.teh.,Kulud,Teg.ala, art.'!H129</f>
        <v>0</v>
      </c>
      <c r="H22" s="99">
        <f>'Fin.teh.,Kulud,Teg.ala, art.'!I129</f>
        <v>0</v>
      </c>
      <c r="I22" s="99">
        <f>'Fin.teh.,Kulud,Teg.ala, art.'!J129</f>
        <v>0</v>
      </c>
      <c r="J22" s="99">
        <f>'Fin.teh.,Kulud,Teg.ala, art.'!K129</f>
        <v>0</v>
      </c>
      <c r="K22" s="99">
        <f>'Fin.teh.,Kulud,Teg.ala, art.'!L129</f>
        <v>0</v>
      </c>
      <c r="L22" s="99">
        <f>'Fin.teh.,Kulud,Teg.ala, art.'!M129</f>
        <v>0</v>
      </c>
      <c r="M22" s="99">
        <f>'Fin.teh.,Kulud,Teg.ala, art.'!N129</f>
        <v>0</v>
      </c>
      <c r="N22" s="97">
        <f t="shared" si="0"/>
        <v>0</v>
      </c>
      <c r="O22" s="118">
        <f t="shared" si="1"/>
        <v>0</v>
      </c>
      <c r="P22" s="56">
        <f t="shared" si="2"/>
        <v>0</v>
      </c>
    </row>
    <row r="23" spans="1:16" ht="12.75">
      <c r="A23" s="93" t="s">
        <v>157</v>
      </c>
      <c r="B23" s="94" t="s">
        <v>24</v>
      </c>
      <c r="C23" s="98">
        <f>'Fin.teh.,Kulud,Teg.ala, art.'!D131</f>
        <v>0</v>
      </c>
      <c r="D23" s="99">
        <f>'Fin.teh.,Kulud,Teg.ala, art.'!E131</f>
        <v>0</v>
      </c>
      <c r="E23" s="99">
        <f>'Fin.teh.,Kulud,Teg.ala, art.'!F131</f>
        <v>0</v>
      </c>
      <c r="F23" s="99">
        <f>'Fin.teh.,Kulud,Teg.ala, art.'!G131</f>
        <v>0</v>
      </c>
      <c r="G23" s="99">
        <f>'Fin.teh.,Kulud,Teg.ala, art.'!H131</f>
        <v>0</v>
      </c>
      <c r="H23" s="99">
        <f>'Fin.teh.,Kulud,Teg.ala, art.'!I131</f>
        <v>0</v>
      </c>
      <c r="I23" s="99">
        <f>'Fin.teh.,Kulud,Teg.ala, art.'!J131</f>
        <v>0</v>
      </c>
      <c r="J23" s="99">
        <f>'Fin.teh.,Kulud,Teg.ala, art.'!K131</f>
        <v>0</v>
      </c>
      <c r="K23" s="99">
        <f>'Fin.teh.,Kulud,Teg.ala, art.'!L131</f>
        <v>0</v>
      </c>
      <c r="L23" s="99">
        <f>'Fin.teh.,Kulud,Teg.ala, art.'!M131</f>
        <v>0</v>
      </c>
      <c r="M23" s="99">
        <f>'Fin.teh.,Kulud,Teg.ala, art.'!N131</f>
        <v>0</v>
      </c>
      <c r="N23" s="97">
        <f t="shared" si="0"/>
        <v>0</v>
      </c>
      <c r="O23" s="118">
        <f t="shared" si="1"/>
        <v>0</v>
      </c>
      <c r="P23" s="56">
        <f t="shared" si="2"/>
        <v>0</v>
      </c>
    </row>
    <row r="24" spans="1:16" ht="12.75">
      <c r="A24" s="93" t="s">
        <v>158</v>
      </c>
      <c r="B24" s="94" t="s">
        <v>25</v>
      </c>
      <c r="C24" s="98">
        <f>'Fin.teh.,Kulud,Teg.ala, art.'!D134</f>
        <v>0</v>
      </c>
      <c r="D24" s="99">
        <f>'Fin.teh.,Kulud,Teg.ala, art.'!E134</f>
        <v>0</v>
      </c>
      <c r="E24" s="99">
        <f>'Fin.teh.,Kulud,Teg.ala, art.'!F134</f>
        <v>0</v>
      </c>
      <c r="F24" s="99">
        <f>'Fin.teh.,Kulud,Teg.ala, art.'!G134</f>
        <v>0</v>
      </c>
      <c r="G24" s="99">
        <f>'Fin.teh.,Kulud,Teg.ala, art.'!H134</f>
        <v>0</v>
      </c>
      <c r="H24" s="99">
        <f>'Fin.teh.,Kulud,Teg.ala, art.'!I134</f>
        <v>0</v>
      </c>
      <c r="I24" s="99">
        <f>'Fin.teh.,Kulud,Teg.ala, art.'!J134</f>
        <v>0</v>
      </c>
      <c r="J24" s="99">
        <f>'Fin.teh.,Kulud,Teg.ala, art.'!K134</f>
        <v>0</v>
      </c>
      <c r="K24" s="99">
        <f>'Fin.teh.,Kulud,Teg.ala, art.'!L134</f>
        <v>0</v>
      </c>
      <c r="L24" s="99">
        <f>'Fin.teh.,Kulud,Teg.ala, art.'!M134</f>
        <v>0</v>
      </c>
      <c r="M24" s="99">
        <f>'Fin.teh.,Kulud,Teg.ala, art.'!N134</f>
        <v>0</v>
      </c>
      <c r="N24" s="97">
        <f t="shared" si="0"/>
        <v>0</v>
      </c>
      <c r="O24" s="118">
        <f t="shared" si="1"/>
        <v>0</v>
      </c>
      <c r="P24" s="56">
        <f t="shared" si="2"/>
        <v>0</v>
      </c>
    </row>
    <row r="25" spans="1:16" ht="12.75">
      <c r="A25" s="93" t="s">
        <v>150</v>
      </c>
      <c r="B25" s="94" t="s">
        <v>26</v>
      </c>
      <c r="C25" s="98">
        <f>'Fin.teh.,Kulud,Teg.ala, art.'!D142</f>
        <v>145000</v>
      </c>
      <c r="D25" s="99">
        <f>'Fin.teh.,Kulud,Teg.ala, art.'!E142</f>
        <v>99087</v>
      </c>
      <c r="E25" s="99">
        <f>'Fin.teh.,Kulud,Teg.ala, art.'!F142</f>
        <v>273110</v>
      </c>
      <c r="F25" s="99">
        <f>'Fin.teh.,Kulud,Teg.ala, art.'!G142</f>
        <v>259973.49</v>
      </c>
      <c r="G25" s="99">
        <f>'Fin.teh.,Kulud,Teg.ala, art.'!H142</f>
        <v>161000</v>
      </c>
      <c r="H25" s="99">
        <f>'Fin.teh.,Kulud,Teg.ala, art.'!I142</f>
        <v>137616.24</v>
      </c>
      <c r="I25" s="99">
        <f>'Fin.teh.,Kulud,Teg.ala, art.'!J142</f>
        <v>311350</v>
      </c>
      <c r="J25" s="99">
        <f>'Fin.teh.,Kulud,Teg.ala, art.'!K142</f>
        <v>311350</v>
      </c>
      <c r="K25" s="99">
        <f>'Fin.teh.,Kulud,Teg.ala, art.'!L142</f>
        <v>32163</v>
      </c>
      <c r="L25" s="99">
        <f>'Fin.teh.,Kulud,Teg.ala, art.'!M142</f>
        <v>204000</v>
      </c>
      <c r="M25" s="99">
        <f>'Fin.teh.,Kulud,Teg.ala, art.'!N142</f>
        <v>333474</v>
      </c>
      <c r="N25" s="97">
        <f t="shared" si="0"/>
        <v>3.151318454737538</v>
      </c>
      <c r="O25" s="118">
        <f t="shared" si="1"/>
        <v>22124</v>
      </c>
      <c r="P25" s="56">
        <f t="shared" si="2"/>
        <v>129474</v>
      </c>
    </row>
    <row r="26" spans="1:16" ht="12.75">
      <c r="A26" s="93" t="s">
        <v>159</v>
      </c>
      <c r="B26" s="94" t="s">
        <v>27</v>
      </c>
      <c r="C26" s="98">
        <f>'Fin.teh.,Kulud,Teg.ala, art.'!D152</f>
        <v>80000</v>
      </c>
      <c r="D26" s="99">
        <f>'Fin.teh.,Kulud,Teg.ala, art.'!E152</f>
        <v>113165</v>
      </c>
      <c r="E26" s="99">
        <f>'Fin.teh.,Kulud,Teg.ala, art.'!F152</f>
        <v>37000</v>
      </c>
      <c r="F26" s="99">
        <f>'Fin.teh.,Kulud,Teg.ala, art.'!G152</f>
        <v>54639</v>
      </c>
      <c r="G26" s="99">
        <f>'Fin.teh.,Kulud,Teg.ala, art.'!H152</f>
        <v>72000</v>
      </c>
      <c r="H26" s="99">
        <f>'Fin.teh.,Kulud,Teg.ala, art.'!I152</f>
        <v>67210</v>
      </c>
      <c r="I26" s="99">
        <f>'Fin.teh.,Kulud,Teg.ala, art.'!J152</f>
        <v>42000</v>
      </c>
      <c r="J26" s="99">
        <f>'Fin.teh.,Kulud,Teg.ala, art.'!K152</f>
        <v>42000</v>
      </c>
      <c r="K26" s="99">
        <f>'Fin.teh.,Kulud,Teg.ala, art.'!L152</f>
        <v>43517</v>
      </c>
      <c r="L26" s="99">
        <f>'Fin.teh.,Kulud,Teg.ala, art.'!M152</f>
        <v>55000</v>
      </c>
      <c r="M26" s="99">
        <f>'Fin.teh.,Kulud,Teg.ala, art.'!N152</f>
        <v>55000</v>
      </c>
      <c r="N26" s="97">
        <f t="shared" si="0"/>
        <v>0.5197482112865309</v>
      </c>
      <c r="O26" s="118">
        <f t="shared" si="1"/>
        <v>13000</v>
      </c>
      <c r="P26" s="56">
        <f t="shared" si="2"/>
        <v>0</v>
      </c>
    </row>
    <row r="27" spans="1:16" ht="12.75">
      <c r="A27" s="93" t="s">
        <v>160</v>
      </c>
      <c r="B27" s="94" t="s">
        <v>28</v>
      </c>
      <c r="C27" s="98">
        <f>'Fin.teh.,Kulud,Teg.ala, art.'!D158</f>
        <v>48068</v>
      </c>
      <c r="D27" s="99">
        <f>'Fin.teh.,Kulud,Teg.ala, art.'!E158</f>
        <v>44923</v>
      </c>
      <c r="E27" s="99">
        <f>'Fin.teh.,Kulud,Teg.ala, art.'!F158</f>
        <v>45470</v>
      </c>
      <c r="F27" s="99">
        <f>'Fin.teh.,Kulud,Teg.ala, art.'!G158</f>
        <v>50057</v>
      </c>
      <c r="G27" s="99">
        <f>'Fin.teh.,Kulud,Teg.ala, art.'!H158</f>
        <v>61245</v>
      </c>
      <c r="H27" s="99">
        <f>'Fin.teh.,Kulud,Teg.ala, art.'!I158</f>
        <v>61717</v>
      </c>
      <c r="I27" s="99">
        <f>'Fin.teh.,Kulud,Teg.ala, art.'!J158</f>
        <v>99077</v>
      </c>
      <c r="J27" s="99">
        <f>'Fin.teh.,Kulud,Teg.ala, art.'!K158</f>
        <v>104874</v>
      </c>
      <c r="K27" s="99">
        <f>'Fin.teh.,Kulud,Teg.ala, art.'!L158</f>
        <v>57337</v>
      </c>
      <c r="L27" s="99">
        <f>'Fin.teh.,Kulud,Teg.ala, art.'!M158</f>
        <v>109687</v>
      </c>
      <c r="M27" s="99">
        <f>'Fin.teh.,Kulud,Teg.ala, art.'!N158</f>
        <v>111887</v>
      </c>
      <c r="N27" s="97">
        <f t="shared" si="0"/>
        <v>1.0573285112039288</v>
      </c>
      <c r="O27" s="118">
        <f t="shared" si="1"/>
        <v>7013</v>
      </c>
      <c r="P27" s="56">
        <f t="shared" si="2"/>
        <v>2200</v>
      </c>
    </row>
    <row r="28" spans="1:16" ht="12.75">
      <c r="A28" s="93" t="s">
        <v>233</v>
      </c>
      <c r="B28" s="94" t="s">
        <v>234</v>
      </c>
      <c r="C28" s="98">
        <f>'Fin.teh.,Kulud,Teg.ala, art.'!D170</f>
        <v>15164</v>
      </c>
      <c r="D28" s="98">
        <f>'Fin.teh.,Kulud,Teg.ala, art.'!E170</f>
        <v>5080</v>
      </c>
      <c r="E28" s="98">
        <f>'Fin.teh.,Kulud,Teg.ala, art.'!F170</f>
        <v>10750</v>
      </c>
      <c r="F28" s="98">
        <f>'Fin.teh.,Kulud,Teg.ala, art.'!G170</f>
        <v>14310.560000000001</v>
      </c>
      <c r="G28" s="98">
        <f>'Fin.teh.,Kulud,Teg.ala, art.'!H170</f>
        <v>17545</v>
      </c>
      <c r="H28" s="98">
        <f>'Fin.teh.,Kulud,Teg.ala, art.'!I170</f>
        <v>12134</v>
      </c>
      <c r="I28" s="98">
        <f>'Fin.teh.,Kulud,Teg.ala, art.'!J170</f>
        <v>38350</v>
      </c>
      <c r="J28" s="98">
        <f>'Fin.teh.,Kulud,Teg.ala, art.'!K170</f>
        <v>18734</v>
      </c>
      <c r="K28" s="98">
        <f>'Fin.teh.,Kulud,Teg.ala, art.'!L170</f>
        <v>14434</v>
      </c>
      <c r="L28" s="98">
        <f>'Fin.teh.,Kulud,Teg.ala, art.'!M170</f>
        <v>20670</v>
      </c>
      <c r="M28" s="98">
        <f>'Fin.teh.,Kulud,Teg.ala, art.'!N170</f>
        <v>75690</v>
      </c>
      <c r="N28" s="97">
        <f t="shared" si="0"/>
        <v>0.7152680384050458</v>
      </c>
      <c r="O28" s="118">
        <f t="shared" si="1"/>
        <v>56956</v>
      </c>
      <c r="P28" s="56">
        <f t="shared" si="2"/>
        <v>55020</v>
      </c>
    </row>
    <row r="29" spans="1:16" ht="12.75">
      <c r="A29" s="93" t="s">
        <v>151</v>
      </c>
      <c r="B29" s="94" t="s">
        <v>260</v>
      </c>
      <c r="C29" s="98">
        <f>'Fin.teh.,Kulud,Teg.ala, art.'!D177</f>
        <v>146158</v>
      </c>
      <c r="D29" s="99">
        <f>'Fin.teh.,Kulud,Teg.ala, art.'!E177</f>
        <v>133343.2</v>
      </c>
      <c r="E29" s="99">
        <f>'Fin.teh.,Kulud,Teg.ala, art.'!F177</f>
        <v>201690</v>
      </c>
      <c r="F29" s="99">
        <f>'Fin.teh.,Kulud,Teg.ala, art.'!G177</f>
        <v>131759</v>
      </c>
      <c r="G29" s="99">
        <f>'Fin.teh.,Kulud,Teg.ala, art.'!H177</f>
        <v>318514</v>
      </c>
      <c r="H29" s="99">
        <f>'Fin.teh.,Kulud,Teg.ala, art.'!I177</f>
        <v>249365</v>
      </c>
      <c r="I29" s="99">
        <f>'Fin.teh.,Kulud,Teg.ala, art.'!J177</f>
        <v>288654</v>
      </c>
      <c r="J29" s="99">
        <f>'Fin.teh.,Kulud,Teg.ala, art.'!K177</f>
        <v>295451</v>
      </c>
      <c r="K29" s="99">
        <f>'Fin.teh.,Kulud,Teg.ala, art.'!L177</f>
        <v>239173</v>
      </c>
      <c r="L29" s="99">
        <f>'Fin.teh.,Kulud,Teg.ala, art.'!M177</f>
        <v>196655</v>
      </c>
      <c r="M29" s="99">
        <f>'Fin.teh.,Kulud,Teg.ala, art.'!N177</f>
        <v>197137</v>
      </c>
      <c r="N29" s="97">
        <f t="shared" si="0"/>
        <v>1.8629382386980513</v>
      </c>
      <c r="O29" s="118">
        <f t="shared" si="1"/>
        <v>-98314</v>
      </c>
      <c r="P29" s="56">
        <f t="shared" si="2"/>
        <v>482</v>
      </c>
    </row>
    <row r="30" spans="1:16" ht="12.75">
      <c r="A30" s="93" t="s">
        <v>151</v>
      </c>
      <c r="B30" s="94" t="s">
        <v>352</v>
      </c>
      <c r="C30" s="99">
        <f>'Fin.teh.,Kulud,Teg.ala, art.'!D198</f>
        <v>54444</v>
      </c>
      <c r="D30" s="99">
        <f>'Fin.teh.,Kulud,Teg.ala, art.'!E198</f>
        <v>53493</v>
      </c>
      <c r="E30" s="99">
        <f>'Fin.teh.,Kulud,Teg.ala, art.'!F198</f>
        <v>56985</v>
      </c>
      <c r="F30" s="99">
        <f>'Fin.teh.,Kulud,Teg.ala, art.'!G198</f>
        <v>36234.07</v>
      </c>
      <c r="G30" s="99">
        <f>'Fin.teh.,Kulud,Teg.ala, art.'!H198</f>
        <v>71465</v>
      </c>
      <c r="H30" s="99">
        <f>'Fin.teh.,Kulud,Teg.ala, art.'!I198</f>
        <v>38682</v>
      </c>
      <c r="I30" s="99">
        <f>'Fin.teh.,Kulud,Teg.ala, art.'!J198</f>
        <v>64310</v>
      </c>
      <c r="J30" s="99">
        <f>'Fin.teh.,Kulud,Teg.ala, art.'!K198</f>
        <v>64310</v>
      </c>
      <c r="K30" s="99">
        <f>'Fin.teh.,Kulud,Teg.ala, art.'!L198</f>
        <v>28397</v>
      </c>
      <c r="L30" s="99">
        <f>'Fin.teh.,Kulud,Teg.ala, art.'!M198</f>
        <v>41670</v>
      </c>
      <c r="M30" s="99">
        <f>'Fin.teh.,Kulud,Teg.ala, art.'!N198</f>
        <v>41670</v>
      </c>
      <c r="N30" s="97">
        <f t="shared" si="0"/>
        <v>0.3937801448056316</v>
      </c>
      <c r="O30" s="118">
        <f t="shared" si="1"/>
        <v>-22640</v>
      </c>
      <c r="P30" s="56">
        <f t="shared" si="2"/>
        <v>0</v>
      </c>
    </row>
    <row r="31" spans="1:16" ht="12.75">
      <c r="A31" s="93" t="s">
        <v>151</v>
      </c>
      <c r="B31" s="103" t="s">
        <v>379</v>
      </c>
      <c r="C31" s="99">
        <f>'Fin.teh.,Kulud,Teg.ala, art.'!D214</f>
        <v>0</v>
      </c>
      <c r="D31" s="99">
        <f>'Fin.teh.,Kulud,Teg.ala, art.'!E214</f>
        <v>0</v>
      </c>
      <c r="E31" s="99">
        <f>'Fin.teh.,Kulud,Teg.ala, art.'!F214</f>
        <v>0</v>
      </c>
      <c r="F31" s="99">
        <f>'Fin.teh.,Kulud,Teg.ala, art.'!G214</f>
        <v>0</v>
      </c>
      <c r="G31" s="99">
        <f>'Fin.teh.,Kulud,Teg.ala, art.'!H214</f>
        <v>3000</v>
      </c>
      <c r="H31" s="99">
        <f>'Fin.teh.,Kulud,Teg.ala, art.'!I214</f>
        <v>3000</v>
      </c>
      <c r="I31" s="99">
        <f>'Fin.teh.,Kulud,Teg.ala, art.'!J214</f>
        <v>3000</v>
      </c>
      <c r="J31" s="99">
        <f>'Fin.teh.,Kulud,Teg.ala, art.'!K214</f>
        <v>3000</v>
      </c>
      <c r="K31" s="99">
        <f>'Fin.teh.,Kulud,Teg.ala, art.'!L214</f>
        <v>3000</v>
      </c>
      <c r="L31" s="99">
        <f>'Fin.teh.,Kulud,Teg.ala, art.'!M214</f>
        <v>3000</v>
      </c>
      <c r="M31" s="99">
        <f>'Fin.teh.,Kulud,Teg.ala, art.'!N214</f>
        <v>3000</v>
      </c>
      <c r="N31" s="97">
        <f t="shared" si="0"/>
        <v>0.028349902433810775</v>
      </c>
      <c r="O31" s="118">
        <f t="shared" si="1"/>
        <v>0</v>
      </c>
      <c r="P31" s="56">
        <f t="shared" si="2"/>
        <v>0</v>
      </c>
    </row>
    <row r="32" spans="1:16" ht="12.75">
      <c r="A32" s="93" t="s">
        <v>161</v>
      </c>
      <c r="B32" s="94" t="s">
        <v>213</v>
      </c>
      <c r="C32" s="98">
        <f>'Fin.teh.,Kulud,Teg.ala, art.'!D216</f>
        <v>69381</v>
      </c>
      <c r="D32" s="99">
        <f>'Fin.teh.,Kulud,Teg.ala, art.'!E216</f>
        <v>61849</v>
      </c>
      <c r="E32" s="99">
        <f>'Fin.teh.,Kulud,Teg.ala, art.'!F216</f>
        <v>92766</v>
      </c>
      <c r="F32" s="99">
        <f>'Fin.teh.,Kulud,Teg.ala, art.'!G216</f>
        <v>84719</v>
      </c>
      <c r="G32" s="99">
        <f>'Fin.teh.,Kulud,Teg.ala, art.'!H216</f>
        <v>47170</v>
      </c>
      <c r="H32" s="99">
        <f>'Fin.teh.,Kulud,Teg.ala, art.'!I216</f>
        <v>35916</v>
      </c>
      <c r="I32" s="99">
        <f>'Fin.teh.,Kulud,Teg.ala, art.'!J216</f>
        <v>52990</v>
      </c>
      <c r="J32" s="99">
        <f>'Fin.teh.,Kulud,Teg.ala, art.'!K216</f>
        <v>52990</v>
      </c>
      <c r="K32" s="99">
        <f>'Fin.teh.,Kulud,Teg.ala, art.'!L216</f>
        <v>44730</v>
      </c>
      <c r="L32" s="99">
        <f>'Fin.teh.,Kulud,Teg.ala, art.'!M216</f>
        <v>22100</v>
      </c>
      <c r="M32" s="99">
        <f>'Fin.teh.,Kulud,Teg.ala, art.'!N216</f>
        <v>22100</v>
      </c>
      <c r="N32" s="97">
        <f t="shared" si="0"/>
        <v>0.20884428126240603</v>
      </c>
      <c r="O32" s="118">
        <f t="shared" si="1"/>
        <v>-30890</v>
      </c>
      <c r="P32" s="56">
        <f t="shared" si="2"/>
        <v>0</v>
      </c>
    </row>
    <row r="33" spans="1:16" ht="12.75">
      <c r="A33" s="93" t="s">
        <v>162</v>
      </c>
      <c r="B33" s="94" t="s">
        <v>263</v>
      </c>
      <c r="C33" s="98">
        <f>'Fin.teh.,Kulud,Teg.ala, art.'!D231</f>
        <v>23460</v>
      </c>
      <c r="D33" s="99">
        <f>'Fin.teh.,Kulud,Teg.ala, art.'!E231</f>
        <v>22441</v>
      </c>
      <c r="E33" s="99">
        <f>'Fin.teh.,Kulud,Teg.ala, art.'!F231</f>
        <v>25060</v>
      </c>
      <c r="F33" s="99">
        <f>'Fin.teh.,Kulud,Teg.ala, art.'!G231</f>
        <v>24214</v>
      </c>
      <c r="G33" s="99">
        <f>'Fin.teh.,Kulud,Teg.ala, art.'!H231</f>
        <v>27465</v>
      </c>
      <c r="H33" s="99">
        <f>'Fin.teh.,Kulud,Teg.ala, art.'!I231</f>
        <v>25448</v>
      </c>
      <c r="I33" s="99">
        <f>'Fin.teh.,Kulud,Teg.ala, art.'!J231</f>
        <v>27845</v>
      </c>
      <c r="J33" s="99">
        <f>'Fin.teh.,Kulud,Teg.ala, art.'!K231</f>
        <v>28385</v>
      </c>
      <c r="K33" s="99">
        <f>'Fin.teh.,Kulud,Teg.ala, art.'!L231</f>
        <v>25066</v>
      </c>
      <c r="L33" s="99">
        <f>'Fin.teh.,Kulud,Teg.ala, art.'!M231</f>
        <v>30945</v>
      </c>
      <c r="M33" s="99">
        <f>'Fin.teh.,Kulud,Teg.ala, art.'!N231</f>
        <v>30945</v>
      </c>
      <c r="N33" s="97">
        <f t="shared" si="0"/>
        <v>0.29242924360475814</v>
      </c>
      <c r="O33" s="118">
        <f t="shared" si="1"/>
        <v>2560</v>
      </c>
      <c r="P33" s="56">
        <f t="shared" si="2"/>
        <v>0</v>
      </c>
    </row>
    <row r="34" spans="1:16" ht="12.75">
      <c r="A34" s="93" t="s">
        <v>162</v>
      </c>
      <c r="B34" s="94" t="s">
        <v>266</v>
      </c>
      <c r="C34" s="99">
        <f>'Fin.teh.,Kulud,Teg.ala, art.'!D242</f>
        <v>22385</v>
      </c>
      <c r="D34" s="99">
        <f>'Fin.teh.,Kulud,Teg.ala, art.'!E242</f>
        <v>20042</v>
      </c>
      <c r="E34" s="99">
        <f>'Fin.teh.,Kulud,Teg.ala, art.'!F242</f>
        <v>23465</v>
      </c>
      <c r="F34" s="99">
        <f>'Fin.teh.,Kulud,Teg.ala, art.'!G242</f>
        <v>22802</v>
      </c>
      <c r="G34" s="99">
        <f>'Fin.teh.,Kulud,Teg.ala, art.'!H242</f>
        <v>24380</v>
      </c>
      <c r="H34" s="99">
        <f>'Fin.teh.,Kulud,Teg.ala, art.'!I242</f>
        <v>21933</v>
      </c>
      <c r="I34" s="99">
        <f>'Fin.teh.,Kulud,Teg.ala, art.'!J242</f>
        <v>25545</v>
      </c>
      <c r="J34" s="99">
        <f>'Fin.teh.,Kulud,Teg.ala, art.'!K242</f>
        <v>25805</v>
      </c>
      <c r="K34" s="99">
        <f>'Fin.teh.,Kulud,Teg.ala, art.'!L242</f>
        <v>20342</v>
      </c>
      <c r="L34" s="99">
        <f>'Fin.teh.,Kulud,Teg.ala, art.'!M242</f>
        <v>28250</v>
      </c>
      <c r="M34" s="99">
        <f>'Fin.teh.,Kulud,Teg.ala, art.'!N242</f>
        <v>28250</v>
      </c>
      <c r="N34" s="97">
        <f t="shared" si="0"/>
        <v>0.26696158125171815</v>
      </c>
      <c r="O34" s="118">
        <f t="shared" si="1"/>
        <v>2445</v>
      </c>
      <c r="P34" s="56">
        <f t="shared" si="2"/>
        <v>0</v>
      </c>
    </row>
    <row r="35" spans="1:16" ht="12.75">
      <c r="A35" s="93" t="s">
        <v>162</v>
      </c>
      <c r="B35" s="94" t="s">
        <v>267</v>
      </c>
      <c r="C35" s="99">
        <f>'Fin.teh.,Kulud,Teg.ala, art.'!D253</f>
        <v>89795</v>
      </c>
      <c r="D35" s="99">
        <f>'Fin.teh.,Kulud,Teg.ala, art.'!E253</f>
        <v>92735</v>
      </c>
      <c r="E35" s="99">
        <f>'Fin.teh.,Kulud,Teg.ala, art.'!F253</f>
        <v>81449</v>
      </c>
      <c r="F35" s="99">
        <f>'Fin.teh.,Kulud,Teg.ala, art.'!G253</f>
        <v>84692</v>
      </c>
      <c r="G35" s="99">
        <f>'Fin.teh.,Kulud,Teg.ala, art.'!H253</f>
        <v>84835</v>
      </c>
      <c r="H35" s="99">
        <f>'Fin.teh.,Kulud,Teg.ala, art.'!I253</f>
        <v>92143</v>
      </c>
      <c r="I35" s="99">
        <f>'Fin.teh.,Kulud,Teg.ala, art.'!J253</f>
        <v>84425</v>
      </c>
      <c r="J35" s="99">
        <f>'Fin.teh.,Kulud,Teg.ala, art.'!K253</f>
        <v>90451</v>
      </c>
      <c r="K35" s="99">
        <f>'Fin.teh.,Kulud,Teg.ala, art.'!L253</f>
        <v>80662</v>
      </c>
      <c r="L35" s="99">
        <f>'Fin.teh.,Kulud,Teg.ala, art.'!M253</f>
        <v>102580</v>
      </c>
      <c r="M35" s="99">
        <f>'Fin.teh.,Kulud,Teg.ala, art.'!N253</f>
        <v>102580</v>
      </c>
      <c r="N35" s="97">
        <f t="shared" si="0"/>
        <v>0.9693776638867698</v>
      </c>
      <c r="O35" s="118">
        <f t="shared" si="1"/>
        <v>12129</v>
      </c>
      <c r="P35" s="56">
        <f t="shared" si="2"/>
        <v>0</v>
      </c>
    </row>
    <row r="36" spans="1:16" ht="12.75">
      <c r="A36" s="100" t="s">
        <v>163</v>
      </c>
      <c r="B36" s="94" t="s">
        <v>223</v>
      </c>
      <c r="C36" s="98">
        <f>'Fin.teh.,Kulud,Teg.ala, art.'!D265</f>
        <v>7562</v>
      </c>
      <c r="D36" s="99">
        <f>'Fin.teh.,Kulud,Teg.ala, art.'!E265</f>
        <v>7403</v>
      </c>
      <c r="E36" s="99">
        <f>'Fin.teh.,Kulud,Teg.ala, art.'!F265</f>
        <v>9045</v>
      </c>
      <c r="F36" s="99">
        <f>'Fin.teh.,Kulud,Teg.ala, art.'!G265</f>
        <v>7981.77</v>
      </c>
      <c r="G36" s="99">
        <f>'Fin.teh.,Kulud,Teg.ala, art.'!H265</f>
        <v>15455</v>
      </c>
      <c r="H36" s="99">
        <f>'Fin.teh.,Kulud,Teg.ala, art.'!I265</f>
        <v>12532</v>
      </c>
      <c r="I36" s="99">
        <f>'Fin.teh.,Kulud,Teg.ala, art.'!J265</f>
        <v>33035</v>
      </c>
      <c r="J36" s="99">
        <f>'Fin.teh.,Kulud,Teg.ala, art.'!K265</f>
        <v>47859</v>
      </c>
      <c r="K36" s="99">
        <f>'Fin.teh.,Kulud,Teg.ala, art.'!L265</f>
        <v>44549</v>
      </c>
      <c r="L36" s="99">
        <f>'Fin.teh.,Kulud,Teg.ala, art.'!M265</f>
        <v>20715</v>
      </c>
      <c r="M36" s="99">
        <f>'Fin.teh.,Kulud,Teg.ala, art.'!N265</f>
        <v>22215</v>
      </c>
      <c r="N36" s="97">
        <f t="shared" si="0"/>
        <v>0.20993102752236875</v>
      </c>
      <c r="O36" s="118">
        <f t="shared" si="1"/>
        <v>-25644</v>
      </c>
      <c r="P36" s="56">
        <f t="shared" si="2"/>
        <v>1500</v>
      </c>
    </row>
    <row r="37" spans="1:16" ht="12.75">
      <c r="A37" s="93" t="s">
        <v>268</v>
      </c>
      <c r="B37" s="94" t="s">
        <v>269</v>
      </c>
      <c r="C37" s="98">
        <f>'Fin.teh.,Kulud,Teg.ala, art.'!D281</f>
        <v>46974</v>
      </c>
      <c r="D37" s="99">
        <f>'Fin.teh.,Kulud,Teg.ala, art.'!E281</f>
        <v>52520</v>
      </c>
      <c r="E37" s="99">
        <f>'Fin.teh.,Kulud,Teg.ala, art.'!F281</f>
        <v>44540</v>
      </c>
      <c r="F37" s="99">
        <f>'Fin.teh.,Kulud,Teg.ala, art.'!G281</f>
        <v>28163.78</v>
      </c>
      <c r="G37" s="99">
        <f>'Fin.teh.,Kulud,Teg.ala, art.'!H281</f>
        <v>47726</v>
      </c>
      <c r="H37" s="99">
        <f>'Fin.teh.,Kulud,Teg.ala, art.'!I281</f>
        <v>43644</v>
      </c>
      <c r="I37" s="99">
        <f>'Fin.teh.,Kulud,Teg.ala, art.'!J281</f>
        <v>29770</v>
      </c>
      <c r="J37" s="99">
        <f>'Fin.teh.,Kulud,Teg.ala, art.'!K281</f>
        <v>29770</v>
      </c>
      <c r="K37" s="99">
        <f>'Fin.teh.,Kulud,Teg.ala, art.'!L281</f>
        <v>28854</v>
      </c>
      <c r="L37" s="99">
        <f>'Fin.teh.,Kulud,Teg.ala, art.'!M281</f>
        <v>31035</v>
      </c>
      <c r="M37" s="99">
        <f>'Fin.teh.,Kulud,Teg.ala, art.'!N281</f>
        <v>34835</v>
      </c>
      <c r="N37" s="97">
        <f aca="true" t="shared" si="3" ref="N37:N68">M37/M$78*100</f>
        <v>0.3291896170939328</v>
      </c>
      <c r="O37" s="118">
        <f aca="true" t="shared" si="4" ref="O37:O68">M37-J37</f>
        <v>5065</v>
      </c>
      <c r="P37" s="56">
        <f aca="true" t="shared" si="5" ref="P37:P68">M37-L37</f>
        <v>3800</v>
      </c>
    </row>
    <row r="38" spans="1:16" ht="12.75">
      <c r="A38" s="93" t="s">
        <v>268</v>
      </c>
      <c r="B38" s="94" t="s">
        <v>274</v>
      </c>
      <c r="C38" s="99">
        <f>'Fin.teh.,Kulud,Teg.ala, art.'!D295</f>
        <v>201768</v>
      </c>
      <c r="D38" s="99">
        <f>'Fin.teh.,Kulud,Teg.ala, art.'!E295</f>
        <v>30541</v>
      </c>
      <c r="E38" s="99">
        <f>'Fin.teh.,Kulud,Teg.ala, art.'!F295</f>
        <v>285276</v>
      </c>
      <c r="F38" s="99">
        <f>'Fin.teh.,Kulud,Teg.ala, art.'!G295</f>
        <v>226924</v>
      </c>
      <c r="G38" s="99">
        <f>'Fin.teh.,Kulud,Teg.ala, art.'!H295</f>
        <v>110436</v>
      </c>
      <c r="H38" s="99">
        <f>'Fin.teh.,Kulud,Teg.ala, art.'!I295</f>
        <v>103934</v>
      </c>
      <c r="I38" s="99">
        <f>'Fin.teh.,Kulud,Teg.ala, art.'!J295</f>
        <v>38465</v>
      </c>
      <c r="J38" s="99">
        <f>'Fin.teh.,Kulud,Teg.ala, art.'!K295</f>
        <v>38465</v>
      </c>
      <c r="K38" s="99">
        <f>'Fin.teh.,Kulud,Teg.ala, art.'!L295</f>
        <v>36564</v>
      </c>
      <c r="L38" s="99">
        <f>'Fin.teh.,Kulud,Teg.ala, art.'!M295</f>
        <v>38715</v>
      </c>
      <c r="M38" s="99">
        <f>'Fin.teh.,Kulud,Teg.ala, art.'!N295</f>
        <v>38715</v>
      </c>
      <c r="N38" s="97">
        <f t="shared" si="3"/>
        <v>0.36585549090832803</v>
      </c>
      <c r="O38" s="118">
        <f t="shared" si="4"/>
        <v>250</v>
      </c>
      <c r="P38" s="56">
        <f t="shared" si="5"/>
        <v>0</v>
      </c>
    </row>
    <row r="39" spans="1:16" ht="12.75">
      <c r="A39" s="93" t="s">
        <v>268</v>
      </c>
      <c r="B39" s="94" t="s">
        <v>275</v>
      </c>
      <c r="C39" s="99">
        <f>'Fin.teh.,Kulud,Teg.ala, art.'!D310</f>
        <v>48007</v>
      </c>
      <c r="D39" s="99">
        <f>'Fin.teh.,Kulud,Teg.ala, art.'!E310</f>
        <v>48212</v>
      </c>
      <c r="E39" s="99">
        <f>'Fin.teh.,Kulud,Teg.ala, art.'!F310</f>
        <v>58630</v>
      </c>
      <c r="F39" s="99">
        <f>'Fin.teh.,Kulud,Teg.ala, art.'!G310</f>
        <v>57760.5</v>
      </c>
      <c r="G39" s="99">
        <f>'Fin.teh.,Kulud,Teg.ala, art.'!H310</f>
        <v>67495</v>
      </c>
      <c r="H39" s="99">
        <f>'Fin.teh.,Kulud,Teg.ala, art.'!I310</f>
        <v>57955</v>
      </c>
      <c r="I39" s="99">
        <f>'Fin.teh.,Kulud,Teg.ala, art.'!J310</f>
        <v>65140</v>
      </c>
      <c r="J39" s="99">
        <f>'Fin.teh.,Kulud,Teg.ala, art.'!K310</f>
        <v>65140</v>
      </c>
      <c r="K39" s="99">
        <f>'Fin.teh.,Kulud,Teg.ala, art.'!L310</f>
        <v>41943</v>
      </c>
      <c r="L39" s="99">
        <f>'Fin.teh.,Kulud,Teg.ala, art.'!M310</f>
        <v>67915</v>
      </c>
      <c r="M39" s="99">
        <f>'Fin.teh.,Kulud,Teg.ala, art.'!N310</f>
        <v>72694</v>
      </c>
      <c r="N39" s="97">
        <f t="shared" si="3"/>
        <v>0.6869559358411468</v>
      </c>
      <c r="O39" s="118">
        <f t="shared" si="4"/>
        <v>7554</v>
      </c>
      <c r="P39" s="56">
        <f t="shared" si="5"/>
        <v>4779</v>
      </c>
    </row>
    <row r="40" spans="1:16" ht="12.75">
      <c r="A40" s="93" t="s">
        <v>268</v>
      </c>
      <c r="B40" s="94" t="s">
        <v>273</v>
      </c>
      <c r="C40" s="99">
        <f>'Fin.teh.,Kulud,Teg.ala, art.'!D326</f>
        <v>78659</v>
      </c>
      <c r="D40" s="99">
        <f>'Fin.teh.,Kulud,Teg.ala, art.'!E326</f>
        <v>63612</v>
      </c>
      <c r="E40" s="99">
        <f>'Fin.teh.,Kulud,Teg.ala, art.'!F326</f>
        <v>85894</v>
      </c>
      <c r="F40" s="99">
        <f>'Fin.teh.,Kulud,Teg.ala, art.'!G326</f>
        <v>76602</v>
      </c>
      <c r="G40" s="99">
        <f>'Fin.teh.,Kulud,Teg.ala, art.'!H326</f>
        <v>88240</v>
      </c>
      <c r="H40" s="99">
        <f>'Fin.teh.,Kulud,Teg.ala, art.'!I326</f>
        <v>65358</v>
      </c>
      <c r="I40" s="99">
        <f>'Fin.teh.,Kulud,Teg.ala, art.'!J326</f>
        <v>92061</v>
      </c>
      <c r="J40" s="99">
        <f>'Fin.teh.,Kulud,Teg.ala, art.'!K326</f>
        <v>92061</v>
      </c>
      <c r="K40" s="99">
        <f>'Fin.teh.,Kulud,Teg.ala, art.'!L326</f>
        <v>76360</v>
      </c>
      <c r="L40" s="99">
        <f>'Fin.teh.,Kulud,Teg.ala, art.'!M326</f>
        <v>92805</v>
      </c>
      <c r="M40" s="99">
        <f>'Fin.teh.,Kulud,Teg.ala, art.'!N326</f>
        <v>92805</v>
      </c>
      <c r="N40" s="97">
        <f t="shared" si="3"/>
        <v>0.8770042317899364</v>
      </c>
      <c r="O40" s="118">
        <f t="shared" si="4"/>
        <v>744</v>
      </c>
      <c r="P40" s="56">
        <f t="shared" si="5"/>
        <v>0</v>
      </c>
    </row>
    <row r="41" spans="1:16" ht="12.75">
      <c r="A41" s="93" t="s">
        <v>277</v>
      </c>
      <c r="B41" s="94" t="s">
        <v>280</v>
      </c>
      <c r="C41" s="99">
        <f>'Fin.teh.,Kulud,Teg.ala, art.'!D341</f>
        <v>36660</v>
      </c>
      <c r="D41" s="99">
        <f>'Fin.teh.,Kulud,Teg.ala, art.'!E341</f>
        <v>699</v>
      </c>
      <c r="E41" s="99">
        <f>'Fin.teh.,Kulud,Teg.ala, art.'!F341</f>
        <v>107820</v>
      </c>
      <c r="F41" s="99">
        <f>'Fin.teh.,Kulud,Teg.ala, art.'!G341</f>
        <v>107079</v>
      </c>
      <c r="G41" s="99">
        <f>'Fin.teh.,Kulud,Teg.ala, art.'!H341</f>
        <v>1500</v>
      </c>
      <c r="H41" s="99">
        <f>'Fin.teh.,Kulud,Teg.ala, art.'!I341</f>
        <v>488</v>
      </c>
      <c r="I41" s="99">
        <f>'Fin.teh.,Kulud,Teg.ala, art.'!J341</f>
        <v>1000</v>
      </c>
      <c r="J41" s="99">
        <f>'Fin.teh.,Kulud,Teg.ala, art.'!K341</f>
        <v>1000</v>
      </c>
      <c r="K41" s="99">
        <f>'Fin.teh.,Kulud,Teg.ala, art.'!L341</f>
        <v>656.47</v>
      </c>
      <c r="L41" s="99">
        <f>'Fin.teh.,Kulud,Teg.ala, art.'!M341</f>
        <v>1000</v>
      </c>
      <c r="M41" s="99">
        <f>'Fin.teh.,Kulud,Teg.ala, art.'!N341</f>
        <v>1000</v>
      </c>
      <c r="N41" s="97">
        <f t="shared" si="3"/>
        <v>0.009449967477936925</v>
      </c>
      <c r="O41" s="118">
        <f t="shared" si="4"/>
        <v>0</v>
      </c>
      <c r="P41" s="56">
        <f t="shared" si="5"/>
        <v>0</v>
      </c>
    </row>
    <row r="42" spans="1:16" ht="12.75">
      <c r="A42" s="93" t="s">
        <v>279</v>
      </c>
      <c r="B42" s="94" t="s">
        <v>281</v>
      </c>
      <c r="C42" s="99">
        <f>'Fin.teh.,Kulud,Teg.ala, art.'!D347</f>
        <v>14000</v>
      </c>
      <c r="D42" s="99">
        <f>'Fin.teh.,Kulud,Teg.ala, art.'!E347</f>
        <v>17812</v>
      </c>
      <c r="E42" s="99">
        <f>'Fin.teh.,Kulud,Teg.ala, art.'!F347</f>
        <v>29340</v>
      </c>
      <c r="F42" s="99">
        <f>'Fin.teh.,Kulud,Teg.ala, art.'!G347</f>
        <v>20299</v>
      </c>
      <c r="G42" s="99">
        <f>'Fin.teh.,Kulud,Teg.ala, art.'!H347</f>
        <v>29340</v>
      </c>
      <c r="H42" s="99">
        <f>'Fin.teh.,Kulud,Teg.ala, art.'!I347</f>
        <v>18929</v>
      </c>
      <c r="I42" s="99">
        <f>'Fin.teh.,Kulud,Teg.ala, art.'!J347</f>
        <v>21340</v>
      </c>
      <c r="J42" s="99">
        <f>'Fin.teh.,Kulud,Teg.ala, art.'!K347</f>
        <v>21340</v>
      </c>
      <c r="K42" s="99">
        <f>'Fin.teh.,Kulud,Teg.ala, art.'!L347</f>
        <v>17367</v>
      </c>
      <c r="L42" s="99">
        <f>'Fin.teh.,Kulud,Teg.ala, art.'!M347</f>
        <v>20000</v>
      </c>
      <c r="M42" s="99">
        <f>'Fin.teh.,Kulud,Teg.ala, art.'!N347</f>
        <v>22000</v>
      </c>
      <c r="N42" s="97">
        <f t="shared" si="3"/>
        <v>0.20789928451461231</v>
      </c>
      <c r="O42" s="118">
        <f t="shared" si="4"/>
        <v>660</v>
      </c>
      <c r="P42" s="56">
        <f t="shared" si="5"/>
        <v>2000</v>
      </c>
    </row>
    <row r="43" spans="1:16" ht="12.75">
      <c r="A43" s="104" t="s">
        <v>179</v>
      </c>
      <c r="B43" s="103" t="s">
        <v>282</v>
      </c>
      <c r="C43" s="98">
        <f>'Fin.teh.,Kulud,Teg.ala, art.'!D351</f>
        <v>14000</v>
      </c>
      <c r="D43" s="99">
        <f>'Fin.teh.,Kulud,Teg.ala, art.'!E351</f>
        <v>12134</v>
      </c>
      <c r="E43" s="99">
        <f>'Fin.teh.,Kulud,Teg.ala, art.'!F351</f>
        <v>30000</v>
      </c>
      <c r="F43" s="99">
        <f>'Fin.teh.,Kulud,Teg.ala, art.'!G351</f>
        <v>29996</v>
      </c>
      <c r="G43" s="99">
        <f>'Fin.teh.,Kulud,Teg.ala, art.'!H351</f>
        <v>31500</v>
      </c>
      <c r="H43" s="99">
        <f>'Fin.teh.,Kulud,Teg.ala, art.'!I351</f>
        <v>24737</v>
      </c>
      <c r="I43" s="99">
        <f>'Fin.teh.,Kulud,Teg.ala, art.'!J351</f>
        <v>31500</v>
      </c>
      <c r="J43" s="99">
        <f>'Fin.teh.,Kulud,Teg.ala, art.'!K351</f>
        <v>31500</v>
      </c>
      <c r="K43" s="99">
        <f>'Fin.teh.,Kulud,Teg.ala, art.'!L351</f>
        <v>31742</v>
      </c>
      <c r="L43" s="99">
        <f>'Fin.teh.,Kulud,Teg.ala, art.'!M351</f>
        <v>31500</v>
      </c>
      <c r="M43" s="99">
        <f>'Fin.teh.,Kulud,Teg.ala, art.'!N351</f>
        <v>31500</v>
      </c>
      <c r="N43" s="97">
        <f t="shared" si="3"/>
        <v>0.2976739755550131</v>
      </c>
      <c r="O43" s="118">
        <f t="shared" si="4"/>
        <v>0</v>
      </c>
      <c r="P43" s="56">
        <f t="shared" si="5"/>
        <v>0</v>
      </c>
    </row>
    <row r="44" spans="1:16" ht="12.75">
      <c r="A44" s="93" t="s">
        <v>152</v>
      </c>
      <c r="B44" s="94" t="s">
        <v>290</v>
      </c>
      <c r="C44" s="98">
        <f>'Fin.teh.,Kulud,Teg.ala, art.'!D359</f>
        <v>321883</v>
      </c>
      <c r="D44" s="99">
        <f>'Fin.teh.,Kulud,Teg.ala, art.'!E359</f>
        <v>329285</v>
      </c>
      <c r="E44" s="99">
        <f>'Fin.teh.,Kulud,Teg.ala, art.'!F359</f>
        <v>417035</v>
      </c>
      <c r="F44" s="99">
        <f>'Fin.teh.,Kulud,Teg.ala, art.'!G359</f>
        <v>415909</v>
      </c>
      <c r="G44" s="99">
        <f>'Fin.teh.,Kulud,Teg.ala, art.'!H359</f>
        <v>504345</v>
      </c>
      <c r="H44" s="99">
        <f>'Fin.teh.,Kulud,Teg.ala, art.'!I359</f>
        <v>397504</v>
      </c>
      <c r="I44" s="99">
        <f>'Fin.teh.,Kulud,Teg.ala, art.'!J359</f>
        <v>1235268</v>
      </c>
      <c r="J44" s="99">
        <f>'Fin.teh.,Kulud,Teg.ala, art.'!K359</f>
        <v>1235639</v>
      </c>
      <c r="K44" s="99">
        <f>'Fin.teh.,Kulud,Teg.ala, art.'!L359</f>
        <v>1092522</v>
      </c>
      <c r="L44" s="99">
        <f>'Fin.teh.,Kulud,Teg.ala, art.'!M359</f>
        <v>559960</v>
      </c>
      <c r="M44" s="99">
        <f>'Fin.teh.,Kulud,Teg.ala, art.'!N359</f>
        <v>564960</v>
      </c>
      <c r="N44" s="97">
        <f t="shared" si="3"/>
        <v>5.338853626335245</v>
      </c>
      <c r="O44" s="118">
        <f t="shared" si="4"/>
        <v>-670679</v>
      </c>
      <c r="P44" s="56">
        <f t="shared" si="5"/>
        <v>5000</v>
      </c>
    </row>
    <row r="45" spans="1:16" ht="12.75">
      <c r="A45" s="93" t="s">
        <v>152</v>
      </c>
      <c r="B45" s="94" t="s">
        <v>291</v>
      </c>
      <c r="C45" s="99">
        <f>'Fin.teh.,Kulud,Teg.ala, art.'!D377</f>
        <v>284223</v>
      </c>
      <c r="D45" s="99">
        <f>'Fin.teh.,Kulud,Teg.ala, art.'!E377</f>
        <v>292966</v>
      </c>
      <c r="E45" s="99">
        <f>'Fin.teh.,Kulud,Teg.ala, art.'!F377</f>
        <v>440886</v>
      </c>
      <c r="F45" s="99">
        <f>'Fin.teh.,Kulud,Teg.ala, art.'!G377</f>
        <v>447975</v>
      </c>
      <c r="G45" s="99">
        <f>'Fin.teh.,Kulud,Teg.ala, art.'!H377</f>
        <v>376810</v>
      </c>
      <c r="H45" s="99">
        <f>'Fin.teh.,Kulud,Teg.ala, art.'!I377</f>
        <v>325557</v>
      </c>
      <c r="I45" s="99">
        <f>'Fin.teh.,Kulud,Teg.ala, art.'!J377</f>
        <v>330930</v>
      </c>
      <c r="J45" s="99">
        <f>'Fin.teh.,Kulud,Teg.ala, art.'!K377</f>
        <v>331196</v>
      </c>
      <c r="K45" s="99">
        <f>'Fin.teh.,Kulud,Teg.ala, art.'!L377</f>
        <v>295007</v>
      </c>
      <c r="L45" s="99">
        <f>'Fin.teh.,Kulud,Teg.ala, art.'!M377</f>
        <v>354070</v>
      </c>
      <c r="M45" s="99">
        <f>'Fin.teh.,Kulud,Teg.ala, art.'!N377</f>
        <v>397070</v>
      </c>
      <c r="N45" s="97">
        <f t="shared" si="3"/>
        <v>3.752298586464415</v>
      </c>
      <c r="O45" s="118">
        <f t="shared" si="4"/>
        <v>65874</v>
      </c>
      <c r="P45" s="56">
        <f t="shared" si="5"/>
        <v>43000</v>
      </c>
    </row>
    <row r="46" spans="1:16" ht="12.75">
      <c r="A46" s="93" t="s">
        <v>152</v>
      </c>
      <c r="B46" s="94" t="s">
        <v>292</v>
      </c>
      <c r="C46" s="99">
        <f>'Fin.teh.,Kulud,Teg.ala, art.'!D395</f>
        <v>158421</v>
      </c>
      <c r="D46" s="99">
        <f>'Fin.teh.,Kulud,Teg.ala, art.'!E395</f>
        <v>158222</v>
      </c>
      <c r="E46" s="99">
        <f>'Fin.teh.,Kulud,Teg.ala, art.'!F395</f>
        <v>191260</v>
      </c>
      <c r="F46" s="99">
        <f>'Fin.teh.,Kulud,Teg.ala, art.'!G395</f>
        <v>191384</v>
      </c>
      <c r="G46" s="99">
        <f>'Fin.teh.,Kulud,Teg.ala, art.'!H395</f>
        <v>202651</v>
      </c>
      <c r="H46" s="99">
        <f>'Fin.teh.,Kulud,Teg.ala, art.'!I395</f>
        <v>196937</v>
      </c>
      <c r="I46" s="99">
        <f>'Fin.teh.,Kulud,Teg.ala, art.'!J395</f>
        <v>185500</v>
      </c>
      <c r="J46" s="99">
        <f>'Fin.teh.,Kulud,Teg.ala, art.'!K395</f>
        <v>185766</v>
      </c>
      <c r="K46" s="99">
        <f>'Fin.teh.,Kulud,Teg.ala, art.'!L395</f>
        <v>157332</v>
      </c>
      <c r="L46" s="99">
        <f>'Fin.teh.,Kulud,Teg.ala, art.'!M395</f>
        <v>175495</v>
      </c>
      <c r="M46" s="99">
        <f>'Fin.teh.,Kulud,Teg.ala, art.'!N395</f>
        <v>942495</v>
      </c>
      <c r="N46" s="97">
        <f t="shared" si="3"/>
        <v>8.906547098118162</v>
      </c>
      <c r="O46" s="118">
        <f t="shared" si="4"/>
        <v>756729</v>
      </c>
      <c r="P46" s="56">
        <f t="shared" si="5"/>
        <v>767000</v>
      </c>
    </row>
    <row r="47" spans="1:16" ht="12.75">
      <c r="A47" s="93" t="s">
        <v>152</v>
      </c>
      <c r="B47" s="94" t="s">
        <v>294</v>
      </c>
      <c r="C47" s="99">
        <f>'Fin.teh.,Kulud,Teg.ala, art.'!D413</f>
        <v>90900</v>
      </c>
      <c r="D47" s="99">
        <f>'Fin.teh.,Kulud,Teg.ala, art.'!E413</f>
        <v>93907</v>
      </c>
      <c r="E47" s="99">
        <f>'Fin.teh.,Kulud,Teg.ala, art.'!F413</f>
        <v>160538</v>
      </c>
      <c r="F47" s="99">
        <f>'Fin.teh.,Kulud,Teg.ala, art.'!G413</f>
        <v>171411</v>
      </c>
      <c r="G47" s="99">
        <f>'Fin.teh.,Kulud,Teg.ala, art.'!H413</f>
        <v>164290</v>
      </c>
      <c r="H47" s="99">
        <f>'Fin.teh.,Kulud,Teg.ala, art.'!I413</f>
        <v>168281</v>
      </c>
      <c r="I47" s="99">
        <f>'Fin.teh.,Kulud,Teg.ala, art.'!J413</f>
        <v>110000</v>
      </c>
      <c r="J47" s="99">
        <f>'Fin.teh.,Kulud,Teg.ala, art.'!K413</f>
        <v>110000</v>
      </c>
      <c r="K47" s="99">
        <f>'Fin.teh.,Kulud,Teg.ala, art.'!L413</f>
        <v>107305</v>
      </c>
      <c r="L47" s="99">
        <f>'Fin.teh.,Kulud,Teg.ala, art.'!M413</f>
        <v>120000</v>
      </c>
      <c r="M47" s="99">
        <f>'Fin.teh.,Kulud,Teg.ala, art.'!N413</f>
        <v>120000</v>
      </c>
      <c r="N47" s="97">
        <f t="shared" si="3"/>
        <v>1.133996097352431</v>
      </c>
      <c r="O47" s="118">
        <f t="shared" si="4"/>
        <v>10000</v>
      </c>
      <c r="P47" s="56">
        <f t="shared" si="5"/>
        <v>0</v>
      </c>
    </row>
    <row r="48" spans="1:16" ht="12.75">
      <c r="A48" s="93" t="s">
        <v>152</v>
      </c>
      <c r="B48" s="94" t="s">
        <v>293</v>
      </c>
      <c r="C48" s="99">
        <f>'Fin.teh.,Kulud,Teg.ala, art.'!D416</f>
        <v>290611</v>
      </c>
      <c r="D48" s="99">
        <f>'Fin.teh.,Kulud,Teg.ala, art.'!E416</f>
        <v>283093</v>
      </c>
      <c r="E48" s="99">
        <f>'Fin.teh.,Kulud,Teg.ala, art.'!F416</f>
        <v>164996</v>
      </c>
      <c r="F48" s="99">
        <f>'Fin.teh.,Kulud,Teg.ala, art.'!G416</f>
        <v>162863</v>
      </c>
      <c r="G48" s="99">
        <f>'Fin.teh.,Kulud,Teg.ala, art.'!H416</f>
        <v>175628</v>
      </c>
      <c r="H48" s="99">
        <f>'Fin.teh.,Kulud,Teg.ala, art.'!I416</f>
        <v>163170</v>
      </c>
      <c r="I48" s="99">
        <f>'Fin.teh.,Kulud,Teg.ala, art.'!J416</f>
        <v>181573</v>
      </c>
      <c r="J48" s="99">
        <f>'Fin.teh.,Kulud,Teg.ala, art.'!K416</f>
        <v>181573</v>
      </c>
      <c r="K48" s="99">
        <f>'Fin.teh.,Kulud,Teg.ala, art.'!L416</f>
        <v>147688</v>
      </c>
      <c r="L48" s="99">
        <f>'Fin.teh.,Kulud,Teg.ala, art.'!M416</f>
        <v>188600</v>
      </c>
      <c r="M48" s="99">
        <f>'Fin.teh.,Kulud,Teg.ala, art.'!N416</f>
        <v>198600</v>
      </c>
      <c r="N48" s="97">
        <f t="shared" si="3"/>
        <v>1.8767635411182733</v>
      </c>
      <c r="O48" s="118">
        <f t="shared" si="4"/>
        <v>17027</v>
      </c>
      <c r="P48" s="56">
        <f t="shared" si="5"/>
        <v>10000</v>
      </c>
    </row>
    <row r="49" spans="1:16" ht="12.75">
      <c r="A49" s="93" t="s">
        <v>153</v>
      </c>
      <c r="B49" s="94" t="s">
        <v>297</v>
      </c>
      <c r="C49" s="98">
        <f>'Fin.teh.,Kulud,Teg.ala, art.'!D434</f>
        <v>285620</v>
      </c>
      <c r="D49" s="99">
        <f>'Fin.teh.,Kulud,Teg.ala, art.'!E434</f>
        <v>282973</v>
      </c>
      <c r="E49" s="99">
        <f>'Fin.teh.,Kulud,Teg.ala, art.'!F434</f>
        <v>296611</v>
      </c>
      <c r="F49" s="99">
        <f>'Fin.teh.,Kulud,Teg.ala, art.'!G434</f>
        <v>298515</v>
      </c>
      <c r="G49" s="99">
        <f>'Fin.teh.,Kulud,Teg.ala, art.'!H434</f>
        <v>325000</v>
      </c>
      <c r="H49" s="99">
        <f>'Fin.teh.,Kulud,Teg.ala, art.'!I434</f>
        <v>324974.75</v>
      </c>
      <c r="I49" s="99">
        <f>'Fin.teh.,Kulud,Teg.ala, art.'!J434</f>
        <v>309625</v>
      </c>
      <c r="J49" s="99">
        <f>'Fin.teh.,Kulud,Teg.ala, art.'!K434</f>
        <v>315809</v>
      </c>
      <c r="K49" s="99">
        <f>'Fin.teh.,Kulud,Teg.ala, art.'!L434</f>
        <v>278944</v>
      </c>
      <c r="L49" s="99">
        <f>'Fin.teh.,Kulud,Teg.ala, art.'!M434</f>
        <v>340565</v>
      </c>
      <c r="M49" s="99">
        <f>'Fin.teh.,Kulud,Teg.ala, art.'!N434</f>
        <v>341967</v>
      </c>
      <c r="N49" s="97">
        <f t="shared" si="3"/>
        <v>3.231577028527656</v>
      </c>
      <c r="O49" s="118">
        <f t="shared" si="4"/>
        <v>26158</v>
      </c>
      <c r="P49" s="56">
        <f t="shared" si="5"/>
        <v>1402</v>
      </c>
    </row>
    <row r="50" spans="1:16" ht="12.75">
      <c r="A50" s="93" t="s">
        <v>153</v>
      </c>
      <c r="B50" s="94" t="s">
        <v>298</v>
      </c>
      <c r="C50" s="98">
        <f>'Fin.teh.,Kulud,Teg.ala, art.'!D453</f>
        <v>558524</v>
      </c>
      <c r="D50" s="98">
        <f>'Fin.teh.,Kulud,Teg.ala, art.'!E453</f>
        <v>561876</v>
      </c>
      <c r="E50" s="98">
        <f>'Fin.teh.,Kulud,Teg.ala, art.'!F453</f>
        <v>1052338</v>
      </c>
      <c r="F50" s="98">
        <f>'Fin.teh.,Kulud,Teg.ala, art.'!G453</f>
        <v>995782.33</v>
      </c>
      <c r="G50" s="98">
        <f>'Fin.teh.,Kulud,Teg.ala, art.'!H453</f>
        <v>1703450</v>
      </c>
      <c r="H50" s="98">
        <f>'Fin.teh.,Kulud,Teg.ala, art.'!I453</f>
        <v>1703452</v>
      </c>
      <c r="I50" s="98">
        <f>'Fin.teh.,Kulud,Teg.ala, art.'!J453</f>
        <v>717825</v>
      </c>
      <c r="J50" s="98">
        <f>'Fin.teh.,Kulud,Teg.ala, art.'!K453</f>
        <v>740372</v>
      </c>
      <c r="K50" s="98">
        <f>'Fin.teh.,Kulud,Teg.ala, art.'!L453</f>
        <v>647235</v>
      </c>
      <c r="L50" s="98">
        <f>'Fin.teh.,Kulud,Teg.ala, art.'!M453</f>
        <v>859825</v>
      </c>
      <c r="M50" s="98">
        <f>'Fin.teh.,Kulud,Teg.ala, art.'!N453</f>
        <v>867701</v>
      </c>
      <c r="N50" s="97">
        <f t="shared" si="3"/>
        <v>8.199746230573348</v>
      </c>
      <c r="O50" s="118">
        <f t="shared" si="4"/>
        <v>127329</v>
      </c>
      <c r="P50" s="56">
        <f t="shared" si="5"/>
        <v>7876</v>
      </c>
    </row>
    <row r="51" spans="1:16" ht="12.75">
      <c r="A51" s="93" t="s">
        <v>153</v>
      </c>
      <c r="B51" s="94" t="s">
        <v>299</v>
      </c>
      <c r="C51" s="98">
        <f>'Fin.teh.,Kulud,Teg.ala, art.'!D472</f>
        <v>107107</v>
      </c>
      <c r="D51" s="98">
        <f>'Fin.teh.,Kulud,Teg.ala, art.'!E472</f>
        <v>106675</v>
      </c>
      <c r="E51" s="98">
        <f>'Fin.teh.,Kulud,Teg.ala, art.'!F472</f>
        <v>223160</v>
      </c>
      <c r="F51" s="98">
        <f>'Fin.teh.,Kulud,Teg.ala, art.'!G472</f>
        <v>208722</v>
      </c>
      <c r="G51" s="98">
        <f>'Fin.teh.,Kulud,Teg.ala, art.'!H472</f>
        <v>255751</v>
      </c>
      <c r="H51" s="98">
        <f>'Fin.teh.,Kulud,Teg.ala, art.'!I472</f>
        <v>241319</v>
      </c>
      <c r="I51" s="98">
        <f>'Fin.teh.,Kulud,Teg.ala, art.'!J472</f>
        <v>258971</v>
      </c>
      <c r="J51" s="98">
        <f>'Fin.teh.,Kulud,Teg.ala, art.'!K472</f>
        <v>267261</v>
      </c>
      <c r="K51" s="98">
        <f>'Fin.teh.,Kulud,Teg.ala, art.'!L472</f>
        <v>203461</v>
      </c>
      <c r="L51" s="98">
        <f>'Fin.teh.,Kulud,Teg.ala, art.'!M472</f>
        <v>277500</v>
      </c>
      <c r="M51" s="98">
        <f>'Fin.teh.,Kulud,Teg.ala, art.'!N472</f>
        <v>248582</v>
      </c>
      <c r="N51" s="97">
        <f t="shared" si="3"/>
        <v>2.3490918156005165</v>
      </c>
      <c r="O51" s="118">
        <f t="shared" si="4"/>
        <v>-18679</v>
      </c>
      <c r="P51" s="56">
        <f t="shared" si="5"/>
        <v>-28918</v>
      </c>
    </row>
    <row r="52" spans="1:16" ht="12.75">
      <c r="A52" s="93" t="s">
        <v>153</v>
      </c>
      <c r="B52" s="103" t="s">
        <v>362</v>
      </c>
      <c r="C52" s="98">
        <f>'Fin.teh.,Kulud,Teg.ala, art.'!D487</f>
        <v>111200</v>
      </c>
      <c r="D52" s="98">
        <f>'Fin.teh.,Kulud,Teg.ala, art.'!E487</f>
        <v>88327</v>
      </c>
      <c r="E52" s="98">
        <f>'Fin.teh.,Kulud,Teg.ala, art.'!F487</f>
        <v>111200</v>
      </c>
      <c r="F52" s="98">
        <f>'Fin.teh.,Kulud,Teg.ala, art.'!G487</f>
        <v>113665</v>
      </c>
      <c r="G52" s="98">
        <f>'Fin.teh.,Kulud,Teg.ala, art.'!H487</f>
        <v>132000</v>
      </c>
      <c r="H52" s="98">
        <f>'Fin.teh.,Kulud,Teg.ala, art.'!I487</f>
        <v>132262</v>
      </c>
      <c r="I52" s="98">
        <f>'Fin.teh.,Kulud,Teg.ala, art.'!J487</f>
        <v>135000</v>
      </c>
      <c r="J52" s="98">
        <f>'Fin.teh.,Kulud,Teg.ala, art.'!K487</f>
        <v>135000</v>
      </c>
      <c r="K52" s="98">
        <f>'Fin.teh.,Kulud,Teg.ala, art.'!L487</f>
        <v>120935</v>
      </c>
      <c r="L52" s="98">
        <f>'Fin.teh.,Kulud,Teg.ala, art.'!M487</f>
        <v>140000</v>
      </c>
      <c r="M52" s="98">
        <f>'Fin.teh.,Kulud,Teg.ala, art.'!N487</f>
        <v>140000</v>
      </c>
      <c r="N52" s="97">
        <f t="shared" si="3"/>
        <v>1.3229954469111693</v>
      </c>
      <c r="O52" s="118">
        <f t="shared" si="4"/>
        <v>5000</v>
      </c>
      <c r="P52" s="56">
        <f t="shared" si="5"/>
        <v>0</v>
      </c>
    </row>
    <row r="53" spans="1:16" ht="12.75">
      <c r="A53" s="93" t="s">
        <v>296</v>
      </c>
      <c r="B53" s="94" t="s">
        <v>301</v>
      </c>
      <c r="C53" s="98">
        <f>'Fin.teh.,Kulud,Teg.ala, art.'!D489</f>
        <v>84595</v>
      </c>
      <c r="D53" s="98">
        <f>'Fin.teh.,Kulud,Teg.ala, art.'!E489</f>
        <v>85217</v>
      </c>
      <c r="E53" s="98">
        <f>'Fin.teh.,Kulud,Teg.ala, art.'!F489</f>
        <v>76226</v>
      </c>
      <c r="F53" s="98">
        <f>'Fin.teh.,Kulud,Teg.ala, art.'!G489</f>
        <v>81717</v>
      </c>
      <c r="G53" s="98">
        <f>'Fin.teh.,Kulud,Teg.ala, art.'!H489</f>
        <v>81205</v>
      </c>
      <c r="H53" s="98">
        <f>'Fin.teh.,Kulud,Teg.ala, art.'!I489</f>
        <v>81182</v>
      </c>
      <c r="I53" s="98">
        <f>'Fin.teh.,Kulud,Teg.ala, art.'!J489</f>
        <v>81205</v>
      </c>
      <c r="J53" s="98">
        <f>'Fin.teh.,Kulud,Teg.ala, art.'!K489</f>
        <v>81205</v>
      </c>
      <c r="K53" s="98">
        <f>'Fin.teh.,Kulud,Teg.ala, art.'!L489</f>
        <v>71025</v>
      </c>
      <c r="L53" s="98">
        <f>'Fin.teh.,Kulud,Teg.ala, art.'!M489</f>
        <v>88960</v>
      </c>
      <c r="M53" s="98">
        <f>'Fin.teh.,Kulud,Teg.ala, art.'!N489</f>
        <v>88960</v>
      </c>
      <c r="N53" s="97">
        <f t="shared" si="3"/>
        <v>0.8406691068372688</v>
      </c>
      <c r="O53" s="118">
        <f t="shared" si="4"/>
        <v>7755</v>
      </c>
      <c r="P53" s="56">
        <f t="shared" si="5"/>
        <v>0</v>
      </c>
    </row>
    <row r="54" spans="1:16" ht="12.75">
      <c r="A54" s="93" t="s">
        <v>153</v>
      </c>
      <c r="B54" s="94" t="s">
        <v>360</v>
      </c>
      <c r="C54" s="99">
        <f>'Fin.teh.,Kulud,Teg.ala, art.'!D492</f>
        <v>719537</v>
      </c>
      <c r="D54" s="99">
        <f>'Fin.teh.,Kulud,Teg.ala, art.'!E492</f>
        <v>657927.1</v>
      </c>
      <c r="E54" s="99">
        <f>'Fin.teh.,Kulud,Teg.ala, art.'!F492</f>
        <v>760945</v>
      </c>
      <c r="F54" s="99">
        <f>'Fin.teh.,Kulud,Teg.ala, art.'!G492</f>
        <v>701822</v>
      </c>
      <c r="G54" s="99">
        <f>'Fin.teh.,Kulud,Teg.ala, art.'!H492</f>
        <v>795458</v>
      </c>
      <c r="H54" s="99">
        <f>'Fin.teh.,Kulud,Teg.ala, art.'!I492</f>
        <v>769384</v>
      </c>
      <c r="I54" s="99">
        <f>'Fin.teh.,Kulud,Teg.ala, art.'!J492</f>
        <v>744531</v>
      </c>
      <c r="J54" s="99">
        <f>'Fin.teh.,Kulud,Teg.ala, art.'!K492</f>
        <v>800565</v>
      </c>
      <c r="K54" s="99">
        <f>'Fin.teh.,Kulud,Teg.ala, art.'!L492</f>
        <v>662566</v>
      </c>
      <c r="L54" s="99">
        <f>'Fin.teh.,Kulud,Teg.ala, art.'!M492</f>
        <v>812960</v>
      </c>
      <c r="M54" s="99">
        <f>'Fin.teh.,Kulud,Teg.ala, art.'!N492</f>
        <v>812235</v>
      </c>
      <c r="N54" s="97">
        <f t="shared" si="3"/>
        <v>7.675594334442098</v>
      </c>
      <c r="O54" s="118">
        <f t="shared" si="4"/>
        <v>11670</v>
      </c>
      <c r="P54" s="56">
        <f t="shared" si="5"/>
        <v>-725</v>
      </c>
    </row>
    <row r="55" spans="1:16" ht="12.75">
      <c r="A55" s="93" t="s">
        <v>300</v>
      </c>
      <c r="B55" s="103" t="s">
        <v>320</v>
      </c>
      <c r="C55" s="99">
        <f>'Fin.teh.,Kulud,Teg.ala, art.'!D513</f>
        <v>500</v>
      </c>
      <c r="D55" s="99">
        <f>'Fin.teh.,Kulud,Teg.ala, art.'!E513</f>
        <v>428</v>
      </c>
      <c r="E55" s="99">
        <f>'Fin.teh.,Kulud,Teg.ala, art.'!F513</f>
        <v>500</v>
      </c>
      <c r="F55" s="99">
        <f>'Fin.teh.,Kulud,Teg.ala, art.'!G513</f>
        <v>246</v>
      </c>
      <c r="G55" s="99">
        <f>'Fin.teh.,Kulud,Teg.ala, art.'!H513</f>
        <v>0</v>
      </c>
      <c r="H55" s="99">
        <f>'Fin.teh.,Kulud,Teg.ala, art.'!I513</f>
        <v>0</v>
      </c>
      <c r="I55" s="99">
        <f>'Fin.teh.,Kulud,Teg.ala, art.'!J513</f>
        <v>0</v>
      </c>
      <c r="J55" s="99">
        <f>'Fin.teh.,Kulud,Teg.ala, art.'!K513</f>
        <v>0</v>
      </c>
      <c r="K55" s="99">
        <f>'Fin.teh.,Kulud,Teg.ala, art.'!L513</f>
        <v>0</v>
      </c>
      <c r="L55" s="99">
        <f>'Fin.teh.,Kulud,Teg.ala, art.'!M513</f>
        <v>0</v>
      </c>
      <c r="M55" s="99">
        <f>'Fin.teh.,Kulud,Teg.ala, art.'!N513</f>
        <v>0</v>
      </c>
      <c r="N55" s="97">
        <f t="shared" si="3"/>
        <v>0</v>
      </c>
      <c r="O55" s="118">
        <f t="shared" si="4"/>
        <v>0</v>
      </c>
      <c r="P55" s="56">
        <f t="shared" si="5"/>
        <v>0</v>
      </c>
    </row>
    <row r="56" spans="1:16" ht="12.75">
      <c r="A56" s="93" t="s">
        <v>245</v>
      </c>
      <c r="B56" s="103" t="s">
        <v>310</v>
      </c>
      <c r="C56" s="99">
        <f>'Fin.teh.,Kulud,Teg.ala, art.'!D515</f>
        <v>130584</v>
      </c>
      <c r="D56" s="99">
        <f>'Fin.teh.,Kulud,Teg.ala, art.'!E515</f>
        <v>124309</v>
      </c>
      <c r="E56" s="99">
        <f>'Fin.teh.,Kulud,Teg.ala, art.'!F515</f>
        <v>319155</v>
      </c>
      <c r="F56" s="99">
        <f>'Fin.teh.,Kulud,Teg.ala, art.'!G515</f>
        <v>294107</v>
      </c>
      <c r="G56" s="99">
        <f>'Fin.teh.,Kulud,Teg.ala, art.'!H515</f>
        <v>180255</v>
      </c>
      <c r="H56" s="99">
        <f>'Fin.teh.,Kulud,Teg.ala, art.'!I515</f>
        <v>169718</v>
      </c>
      <c r="I56" s="99">
        <f>'Fin.teh.,Kulud,Teg.ala, art.'!J515</f>
        <v>437459</v>
      </c>
      <c r="J56" s="99">
        <f>'Fin.teh.,Kulud,Teg.ala, art.'!K515</f>
        <v>461862</v>
      </c>
      <c r="K56" s="99">
        <f>'Fin.teh.,Kulud,Teg.ala, art.'!L515</f>
        <v>398573</v>
      </c>
      <c r="L56" s="99">
        <f>'Fin.teh.,Kulud,Teg.ala, art.'!M515</f>
        <v>143220</v>
      </c>
      <c r="M56" s="99">
        <f>'Fin.teh.,Kulud,Teg.ala, art.'!N515</f>
        <v>143702</v>
      </c>
      <c r="N56" s="97">
        <f t="shared" si="3"/>
        <v>1.357979226514492</v>
      </c>
      <c r="O56" s="118">
        <f t="shared" si="4"/>
        <v>-318160</v>
      </c>
      <c r="P56" s="56">
        <f t="shared" si="5"/>
        <v>482</v>
      </c>
    </row>
    <row r="57" spans="1:16" ht="12.75">
      <c r="A57" s="93" t="s">
        <v>245</v>
      </c>
      <c r="B57" s="103" t="s">
        <v>309</v>
      </c>
      <c r="C57" s="99">
        <f>'Fin.teh.,Kulud,Teg.ala, art.'!D534</f>
        <v>5000</v>
      </c>
      <c r="D57" s="99">
        <f>'Fin.teh.,Kulud,Teg.ala, art.'!E534</f>
        <v>60</v>
      </c>
      <c r="E57" s="99">
        <f>'Fin.teh.,Kulud,Teg.ala, art.'!F534</f>
        <v>33626</v>
      </c>
      <c r="F57" s="99">
        <f>'Fin.teh.,Kulud,Teg.ala, art.'!G534</f>
        <v>20410</v>
      </c>
      <c r="G57" s="99">
        <f>'Fin.teh.,Kulud,Teg.ala, art.'!H534</f>
        <v>10902</v>
      </c>
      <c r="H57" s="99">
        <f>'Fin.teh.,Kulud,Teg.ala, art.'!I534</f>
        <v>10902</v>
      </c>
      <c r="I57" s="99">
        <f>'Fin.teh.,Kulud,Teg.ala, art.'!J534</f>
        <v>22362</v>
      </c>
      <c r="J57" s="99">
        <f>'Fin.teh.,Kulud,Teg.ala, art.'!K534</f>
        <v>22362</v>
      </c>
      <c r="K57" s="99">
        <f>'Fin.teh.,Kulud,Teg.ala, art.'!L534</f>
        <v>14410</v>
      </c>
      <c r="L57" s="99">
        <f>'Fin.teh.,Kulud,Teg.ala, art.'!M534</f>
        <v>22445</v>
      </c>
      <c r="M57" s="99">
        <f>'Fin.teh.,Kulud,Teg.ala, art.'!N534</f>
        <v>29245</v>
      </c>
      <c r="N57" s="97">
        <f t="shared" si="3"/>
        <v>0.2763642988922654</v>
      </c>
      <c r="O57" s="118">
        <f t="shared" si="4"/>
        <v>6883</v>
      </c>
      <c r="P57" s="56">
        <f t="shared" si="5"/>
        <v>6800</v>
      </c>
    </row>
    <row r="58" spans="1:16" ht="12.75">
      <c r="A58" s="93" t="s">
        <v>245</v>
      </c>
      <c r="B58" s="103" t="s">
        <v>327</v>
      </c>
      <c r="C58" s="99">
        <f>'Fin.teh.,Kulud,Teg.ala, art.'!D540</f>
        <v>60000</v>
      </c>
      <c r="D58" s="99">
        <f>'Fin.teh.,Kulud,Teg.ala, art.'!E540</f>
        <v>51165</v>
      </c>
      <c r="E58" s="99">
        <f>'Fin.teh.,Kulud,Teg.ala, art.'!F540</f>
        <v>60000</v>
      </c>
      <c r="F58" s="99">
        <f>'Fin.teh.,Kulud,Teg.ala, art.'!G540</f>
        <v>77048</v>
      </c>
      <c r="G58" s="99">
        <f>'Fin.teh.,Kulud,Teg.ala, art.'!H540</f>
        <v>80000</v>
      </c>
      <c r="H58" s="99">
        <f>'Fin.teh.,Kulud,Teg.ala, art.'!I540</f>
        <v>82445</v>
      </c>
      <c r="I58" s="99">
        <f>'Fin.teh.,Kulud,Teg.ala, art.'!J540</f>
        <v>112000</v>
      </c>
      <c r="J58" s="99">
        <f>'Fin.teh.,Kulud,Teg.ala, art.'!K540</f>
        <v>112000</v>
      </c>
      <c r="K58" s="99">
        <f>'Fin.teh.,Kulud,Teg.ala, art.'!L540</f>
        <v>76529</v>
      </c>
      <c r="L58" s="99">
        <f>'Fin.teh.,Kulud,Teg.ala, art.'!M540</f>
        <v>90000</v>
      </c>
      <c r="M58" s="99">
        <f>'Fin.teh.,Kulud,Teg.ala, art.'!N540</f>
        <v>100000</v>
      </c>
      <c r="N58" s="97">
        <f t="shared" si="3"/>
        <v>0.9449967477936925</v>
      </c>
      <c r="O58" s="118">
        <f t="shared" si="4"/>
        <v>-12000</v>
      </c>
      <c r="P58" s="56">
        <f t="shared" si="5"/>
        <v>10000</v>
      </c>
    </row>
    <row r="59" spans="1:16" ht="12.75">
      <c r="A59" s="93" t="s">
        <v>154</v>
      </c>
      <c r="B59" s="94" t="s">
        <v>219</v>
      </c>
      <c r="C59" s="98">
        <f>'Fin.teh.,Kulud,Teg.ala, art.'!D542</f>
        <v>10000</v>
      </c>
      <c r="D59" s="99">
        <f>'Fin.teh.,Kulud,Teg.ala, art.'!E542</f>
        <v>16562</v>
      </c>
      <c r="E59" s="99">
        <f>'Fin.teh.,Kulud,Teg.ala, art.'!F542</f>
        <v>15000</v>
      </c>
      <c r="F59" s="99">
        <f>'Fin.teh.,Kulud,Teg.ala, art.'!G542</f>
        <v>13798</v>
      </c>
      <c r="G59" s="99">
        <f>'Fin.teh.,Kulud,Teg.ala, art.'!H542</f>
        <v>15000</v>
      </c>
      <c r="H59" s="99">
        <f>'Fin.teh.,Kulud,Teg.ala, art.'!I542</f>
        <v>10287</v>
      </c>
      <c r="I59" s="99">
        <f>'Fin.teh.,Kulud,Teg.ala, art.'!J542</f>
        <v>15000</v>
      </c>
      <c r="J59" s="99">
        <f>'Fin.teh.,Kulud,Teg.ala, art.'!K542</f>
        <v>15000</v>
      </c>
      <c r="K59" s="99">
        <f>'Fin.teh.,Kulud,Teg.ala, art.'!L542</f>
        <v>10214</v>
      </c>
      <c r="L59" s="99">
        <f>'Fin.teh.,Kulud,Teg.ala, art.'!M542</f>
        <v>15000</v>
      </c>
      <c r="M59" s="99">
        <f>'Fin.teh.,Kulud,Teg.ala, art.'!N542</f>
        <v>15000</v>
      </c>
      <c r="N59" s="97">
        <f t="shared" si="3"/>
        <v>0.14174951216905388</v>
      </c>
      <c r="O59" s="118">
        <f t="shared" si="4"/>
        <v>0</v>
      </c>
      <c r="P59" s="56">
        <f t="shared" si="5"/>
        <v>0</v>
      </c>
    </row>
    <row r="60" spans="1:16" ht="12.75">
      <c r="A60" s="93" t="s">
        <v>220</v>
      </c>
      <c r="B60" s="94" t="s">
        <v>311</v>
      </c>
      <c r="C60" s="98">
        <f>'Fin.teh.,Kulud,Teg.ala, art.'!D550</f>
        <v>58583</v>
      </c>
      <c r="D60" s="99">
        <f>'Fin.teh.,Kulud,Teg.ala, art.'!E550</f>
        <v>57072</v>
      </c>
      <c r="E60" s="99">
        <f>'Fin.teh.,Kulud,Teg.ala, art.'!F550</f>
        <v>65810</v>
      </c>
      <c r="F60" s="99">
        <f>'Fin.teh.,Kulud,Teg.ala, art.'!G550</f>
        <v>69090.83</v>
      </c>
      <c r="G60" s="99">
        <f>'Fin.teh.,Kulud,Teg.ala, art.'!H550</f>
        <v>70640</v>
      </c>
      <c r="H60" s="99">
        <f>'Fin.teh.,Kulud,Teg.ala, art.'!I550</f>
        <v>70960</v>
      </c>
      <c r="I60" s="99">
        <f>'Fin.teh.,Kulud,Teg.ala, art.'!J550</f>
        <v>72640</v>
      </c>
      <c r="J60" s="99">
        <f>'Fin.teh.,Kulud,Teg.ala, art.'!K550</f>
        <v>72640</v>
      </c>
      <c r="K60" s="99">
        <f>'Fin.teh.,Kulud,Teg.ala, art.'!L550</f>
        <v>63350</v>
      </c>
      <c r="L60" s="99">
        <f>'Fin.teh.,Kulud,Teg.ala, art.'!M550</f>
        <v>82510</v>
      </c>
      <c r="M60" s="99">
        <f>'Fin.teh.,Kulud,Teg.ala, art.'!N550</f>
        <v>82510</v>
      </c>
      <c r="N60" s="97">
        <f t="shared" si="3"/>
        <v>0.7797168166045756</v>
      </c>
      <c r="O60" s="118">
        <f t="shared" si="4"/>
        <v>9870</v>
      </c>
      <c r="P60" s="56">
        <f t="shared" si="5"/>
        <v>0</v>
      </c>
    </row>
    <row r="61" spans="1:16" ht="12.75">
      <c r="A61" s="93" t="s">
        <v>220</v>
      </c>
      <c r="B61" s="94" t="s">
        <v>312</v>
      </c>
      <c r="C61" s="99">
        <f>'Fin.teh.,Kulud,Teg.ala, art.'!D557</f>
        <v>31177</v>
      </c>
      <c r="D61" s="99">
        <f>'Fin.teh.,Kulud,Teg.ala, art.'!E557</f>
        <v>30519</v>
      </c>
      <c r="E61" s="99">
        <f>'Fin.teh.,Kulud,Teg.ala, art.'!F557</f>
        <v>32095</v>
      </c>
      <c r="F61" s="99">
        <f>'Fin.teh.,Kulud,Teg.ala, art.'!G557</f>
        <v>33756</v>
      </c>
      <c r="G61" s="99">
        <f>'Fin.teh.,Kulud,Teg.ala, art.'!H557</f>
        <v>37965</v>
      </c>
      <c r="H61" s="99">
        <f>'Fin.teh.,Kulud,Teg.ala, art.'!I557</f>
        <v>28276</v>
      </c>
      <c r="I61" s="99">
        <f>'Fin.teh.,Kulud,Teg.ala, art.'!J557</f>
        <v>37965</v>
      </c>
      <c r="J61" s="99">
        <f>'Fin.teh.,Kulud,Teg.ala, art.'!K557</f>
        <v>37965</v>
      </c>
      <c r="K61" s="99">
        <f>'Fin.teh.,Kulud,Teg.ala, art.'!L557</f>
        <v>26692</v>
      </c>
      <c r="L61" s="99">
        <f>'Fin.teh.,Kulud,Teg.ala, art.'!M557</f>
        <v>38565</v>
      </c>
      <c r="M61" s="99">
        <f>'Fin.teh.,Kulud,Teg.ala, art.'!N557</f>
        <v>36865</v>
      </c>
      <c r="N61" s="97">
        <f t="shared" si="3"/>
        <v>0.34837305107414474</v>
      </c>
      <c r="O61" s="118">
        <f t="shared" si="4"/>
        <v>-1100</v>
      </c>
      <c r="P61" s="56">
        <f t="shared" si="5"/>
        <v>-1700</v>
      </c>
    </row>
    <row r="62" spans="1:16" ht="12.75">
      <c r="A62" s="93" t="s">
        <v>220</v>
      </c>
      <c r="B62" s="94" t="s">
        <v>313</v>
      </c>
      <c r="C62" s="99">
        <f>'Fin.teh.,Kulud,Teg.ala, art.'!D564</f>
        <v>24303</v>
      </c>
      <c r="D62" s="99">
        <f>'Fin.teh.,Kulud,Teg.ala, art.'!E564</f>
        <v>20607</v>
      </c>
      <c r="E62" s="99">
        <f>'Fin.teh.,Kulud,Teg.ala, art.'!F564</f>
        <v>26512</v>
      </c>
      <c r="F62" s="99">
        <f>'Fin.teh.,Kulud,Teg.ala, art.'!G564</f>
        <v>24968</v>
      </c>
      <c r="G62" s="99">
        <f>'Fin.teh.,Kulud,Teg.ala, art.'!H564</f>
        <v>27445</v>
      </c>
      <c r="H62" s="99">
        <f>'Fin.teh.,Kulud,Teg.ala, art.'!I564</f>
        <v>26936</v>
      </c>
      <c r="I62" s="99">
        <f>'Fin.teh.,Kulud,Teg.ala, art.'!J564</f>
        <v>27275</v>
      </c>
      <c r="J62" s="99">
        <f>'Fin.teh.,Kulud,Teg.ala, art.'!K564</f>
        <v>27275</v>
      </c>
      <c r="K62" s="99">
        <f>'Fin.teh.,Kulud,Teg.ala, art.'!L564</f>
        <v>23043</v>
      </c>
      <c r="L62" s="99">
        <f>'Fin.teh.,Kulud,Teg.ala, art.'!M564</f>
        <v>30410</v>
      </c>
      <c r="M62" s="99">
        <f>'Fin.teh.,Kulud,Teg.ala, art.'!N564</f>
        <v>30410</v>
      </c>
      <c r="N62" s="97">
        <f t="shared" si="3"/>
        <v>0.2873735110040619</v>
      </c>
      <c r="O62" s="118">
        <f t="shared" si="4"/>
        <v>3135</v>
      </c>
      <c r="P62" s="56">
        <f t="shared" si="5"/>
        <v>0</v>
      </c>
    </row>
    <row r="63" spans="1:16" ht="12.75">
      <c r="A63" s="93" t="s">
        <v>220</v>
      </c>
      <c r="B63" s="94" t="s">
        <v>314</v>
      </c>
      <c r="C63" s="99">
        <f>'Fin.teh.,Kulud,Teg.ala, art.'!D571</f>
        <v>62397</v>
      </c>
      <c r="D63" s="99">
        <f>'Fin.teh.,Kulud,Teg.ala, art.'!E571</f>
        <v>54459</v>
      </c>
      <c r="E63" s="99">
        <f>'Fin.teh.,Kulud,Teg.ala, art.'!F571</f>
        <v>51109</v>
      </c>
      <c r="F63" s="99">
        <f>'Fin.teh.,Kulud,Teg.ala, art.'!G571</f>
        <v>51272</v>
      </c>
      <c r="G63" s="99">
        <f>'Fin.teh.,Kulud,Teg.ala, art.'!H571</f>
        <v>52680</v>
      </c>
      <c r="H63" s="99">
        <f>'Fin.teh.,Kulud,Teg.ala, art.'!I571</f>
        <v>53638</v>
      </c>
      <c r="I63" s="99">
        <f>'Fin.teh.,Kulud,Teg.ala, art.'!J571</f>
        <v>55080</v>
      </c>
      <c r="J63" s="99">
        <f>'Fin.teh.,Kulud,Teg.ala, art.'!K571</f>
        <v>55080</v>
      </c>
      <c r="K63" s="99">
        <f>'Fin.teh.,Kulud,Teg.ala, art.'!L571</f>
        <v>45760</v>
      </c>
      <c r="L63" s="99">
        <f>'Fin.teh.,Kulud,Teg.ala, art.'!M571</f>
        <v>58430</v>
      </c>
      <c r="M63" s="99">
        <f>'Fin.teh.,Kulud,Teg.ala, art.'!N571</f>
        <v>58430</v>
      </c>
      <c r="N63" s="97">
        <f t="shared" si="3"/>
        <v>0.5521615997358545</v>
      </c>
      <c r="O63" s="118">
        <f t="shared" si="4"/>
        <v>3350</v>
      </c>
      <c r="P63" s="56">
        <f t="shared" si="5"/>
        <v>0</v>
      </c>
    </row>
    <row r="64" spans="1:16" ht="12.75">
      <c r="A64" s="93" t="s">
        <v>164</v>
      </c>
      <c r="B64" s="94" t="s">
        <v>283</v>
      </c>
      <c r="C64" s="98">
        <f>'Fin.teh.,Kulud,Teg.ala, art.'!D578</f>
        <v>27800</v>
      </c>
      <c r="D64" s="99">
        <f>'Fin.teh.,Kulud,Teg.ala, art.'!E578</f>
        <v>22615</v>
      </c>
      <c r="E64" s="99">
        <f>'Fin.teh.,Kulud,Teg.ala, art.'!F578</f>
        <v>24698</v>
      </c>
      <c r="F64" s="99">
        <f>'Fin.teh.,Kulud,Teg.ala, art.'!G578</f>
        <v>23538</v>
      </c>
      <c r="G64" s="99">
        <f>'Fin.teh.,Kulud,Teg.ala, art.'!H578</f>
        <v>20431</v>
      </c>
      <c r="H64" s="99">
        <f>'Fin.teh.,Kulud,Teg.ala, art.'!I578</f>
        <v>11690</v>
      </c>
      <c r="I64" s="99">
        <f>'Fin.teh.,Kulud,Teg.ala, art.'!J578</f>
        <v>16800</v>
      </c>
      <c r="J64" s="99">
        <f>'Fin.teh.,Kulud,Teg.ala, art.'!K578</f>
        <v>16800</v>
      </c>
      <c r="K64" s="99">
        <f>'Fin.teh.,Kulud,Teg.ala, art.'!L578</f>
        <v>9611.27</v>
      </c>
      <c r="L64" s="99">
        <f>'Fin.teh.,Kulud,Teg.ala, art.'!M578</f>
        <v>18250</v>
      </c>
      <c r="M64" s="99">
        <f>'Fin.teh.,Kulud,Teg.ala, art.'!N578</f>
        <v>11450</v>
      </c>
      <c r="N64" s="97">
        <f t="shared" si="3"/>
        <v>0.10820212762237778</v>
      </c>
      <c r="O64" s="118">
        <f t="shared" si="4"/>
        <v>-5350</v>
      </c>
      <c r="P64" s="56">
        <f t="shared" si="5"/>
        <v>-6800</v>
      </c>
    </row>
    <row r="65" spans="1:16" ht="12.75">
      <c r="A65" s="105">
        <v>10121</v>
      </c>
      <c r="B65" s="94" t="s">
        <v>29</v>
      </c>
      <c r="C65" s="98">
        <f>'Fin.teh.,Kulud,Teg.ala, art.'!D587</f>
        <v>24300</v>
      </c>
      <c r="D65" s="99">
        <f>'Fin.teh.,Kulud,Teg.ala, art.'!E587</f>
        <v>18895</v>
      </c>
      <c r="E65" s="99">
        <f>'Fin.teh.,Kulud,Teg.ala, art.'!F587</f>
        <v>81668</v>
      </c>
      <c r="F65" s="99">
        <f>'Fin.teh.,Kulud,Teg.ala, art.'!G587</f>
        <v>66151</v>
      </c>
      <c r="G65" s="99">
        <f>'Fin.teh.,Kulud,Teg.ala, art.'!H587</f>
        <v>95874</v>
      </c>
      <c r="H65" s="99">
        <f>'Fin.teh.,Kulud,Teg.ala, art.'!I587</f>
        <v>51487</v>
      </c>
      <c r="I65" s="99">
        <f>'Fin.teh.,Kulud,Teg.ala, art.'!J587</f>
        <v>148170</v>
      </c>
      <c r="J65" s="99">
        <f>'Fin.teh.,Kulud,Teg.ala, art.'!K587</f>
        <v>148170</v>
      </c>
      <c r="K65" s="99">
        <f>'Fin.teh.,Kulud,Teg.ala, art.'!L587</f>
        <v>63007</v>
      </c>
      <c r="L65" s="99">
        <f>'Fin.teh.,Kulud,Teg.ala, art.'!M587</f>
        <v>148170</v>
      </c>
      <c r="M65" s="99">
        <f>'Fin.teh.,Kulud,Teg.ala, art.'!N587</f>
        <v>141770</v>
      </c>
      <c r="N65" s="97">
        <f t="shared" si="3"/>
        <v>1.339721889347118</v>
      </c>
      <c r="O65" s="118">
        <f t="shared" si="4"/>
        <v>-6400</v>
      </c>
      <c r="P65" s="56">
        <f t="shared" si="5"/>
        <v>-6400</v>
      </c>
    </row>
    <row r="66" spans="1:16" ht="12.75">
      <c r="A66" s="105">
        <v>10200</v>
      </c>
      <c r="B66" s="103" t="s">
        <v>378</v>
      </c>
      <c r="C66" s="98">
        <f>'Fin.teh.,Kulud,Teg.ala, art.'!D599</f>
        <v>570085</v>
      </c>
      <c r="D66" s="99">
        <f>'Fin.teh.,Kulud,Teg.ala, art.'!E599</f>
        <v>260425</v>
      </c>
      <c r="E66" s="99">
        <f>'Fin.teh.,Kulud,Teg.ala, art.'!F599</f>
        <v>2118360</v>
      </c>
      <c r="F66" s="99">
        <f>'Fin.teh.,Kulud,Teg.ala, art.'!G599</f>
        <v>1674612</v>
      </c>
      <c r="G66" s="99">
        <f>'Fin.teh.,Kulud,Teg.ala, art.'!H599</f>
        <v>1739227</v>
      </c>
      <c r="H66" s="99">
        <f>'Fin.teh.,Kulud,Teg.ala, art.'!I599</f>
        <v>1613885</v>
      </c>
      <c r="I66" s="99">
        <f>'Fin.teh.,Kulud,Teg.ala, art.'!J599</f>
        <v>645137</v>
      </c>
      <c r="J66" s="99">
        <f>'Fin.teh.,Kulud,Teg.ala, art.'!K599</f>
        <v>682388</v>
      </c>
      <c r="K66" s="99">
        <f>'Fin.teh.,Kulud,Teg.ala, art.'!L599</f>
        <v>573294</v>
      </c>
      <c r="L66" s="99">
        <f>'Fin.teh.,Kulud,Teg.ala, art.'!M599</f>
        <v>779990</v>
      </c>
      <c r="M66" s="99">
        <f>'Fin.teh.,Kulud,Teg.ala, art.'!N599</f>
        <v>808813</v>
      </c>
      <c r="N66" s="97">
        <f t="shared" si="3"/>
        <v>7.643256545732598</v>
      </c>
      <c r="O66" s="118">
        <f t="shared" si="4"/>
        <v>126425</v>
      </c>
      <c r="P66" s="56">
        <f t="shared" si="5"/>
        <v>28823</v>
      </c>
    </row>
    <row r="67" spans="1:16" ht="12.75">
      <c r="A67" s="105">
        <v>10200</v>
      </c>
      <c r="B67" s="94" t="s">
        <v>335</v>
      </c>
      <c r="C67" s="99">
        <f>'Fin.teh.,Kulud,Teg.ala, art.'!D617</f>
        <v>15026</v>
      </c>
      <c r="D67" s="99">
        <f>'Fin.teh.,Kulud,Teg.ala, art.'!E617</f>
        <v>18098</v>
      </c>
      <c r="E67" s="99">
        <f>'Fin.teh.,Kulud,Teg.ala, art.'!F617</f>
        <v>0</v>
      </c>
      <c r="F67" s="99">
        <f>'Fin.teh.,Kulud,Teg.ala, art.'!G617</f>
        <v>0</v>
      </c>
      <c r="G67" s="99">
        <f>'Fin.teh.,Kulud,Teg.ala, art.'!H617</f>
        <v>0</v>
      </c>
      <c r="H67" s="99">
        <f>'Fin.teh.,Kulud,Teg.ala, art.'!I617</f>
        <v>0</v>
      </c>
      <c r="I67" s="99">
        <f>'Fin.teh.,Kulud,Teg.ala, art.'!J617</f>
        <v>0</v>
      </c>
      <c r="J67" s="99">
        <f>'Fin.teh.,Kulud,Teg.ala, art.'!K617</f>
        <v>0</v>
      </c>
      <c r="K67" s="99">
        <f>'Fin.teh.,Kulud,Teg.ala, art.'!L617</f>
        <v>0</v>
      </c>
      <c r="L67" s="99">
        <f>'Fin.teh.,Kulud,Teg.ala, art.'!M617</f>
        <v>0</v>
      </c>
      <c r="M67" s="99">
        <f>'Fin.teh.,Kulud,Teg.ala, art.'!N617</f>
        <v>0</v>
      </c>
      <c r="N67" s="97">
        <f t="shared" si="3"/>
        <v>0</v>
      </c>
      <c r="O67" s="118">
        <f t="shared" si="4"/>
        <v>0</v>
      </c>
      <c r="P67" s="56">
        <f t="shared" si="5"/>
        <v>0</v>
      </c>
    </row>
    <row r="68" spans="1:16" ht="12.75">
      <c r="A68" s="105">
        <v>10201</v>
      </c>
      <c r="B68" s="94" t="s">
        <v>30</v>
      </c>
      <c r="C68" s="98">
        <f>'Fin.teh.,Kulud,Teg.ala, art.'!D624</f>
        <v>29610</v>
      </c>
      <c r="D68" s="99">
        <f>'Fin.teh.,Kulud,Teg.ala, art.'!E624</f>
        <v>27084</v>
      </c>
      <c r="E68" s="99">
        <f>'Fin.teh.,Kulud,Teg.ala, art.'!F624</f>
        <v>78500</v>
      </c>
      <c r="F68" s="99">
        <f>'Fin.teh.,Kulud,Teg.ala, art.'!G624</f>
        <v>77909</v>
      </c>
      <c r="G68" s="99">
        <f>'Fin.teh.,Kulud,Teg.ala, art.'!H624</f>
        <v>87300</v>
      </c>
      <c r="H68" s="99">
        <f>'Fin.teh.,Kulud,Teg.ala, art.'!I624</f>
        <v>86849</v>
      </c>
      <c r="I68" s="99">
        <f>'Fin.teh.,Kulud,Teg.ala, art.'!J624</f>
        <v>105500</v>
      </c>
      <c r="J68" s="99">
        <f>'Fin.teh.,Kulud,Teg.ala, art.'!K624</f>
        <v>105500</v>
      </c>
      <c r="K68" s="99">
        <f>'Fin.teh.,Kulud,Teg.ala, art.'!L624</f>
        <v>91991</v>
      </c>
      <c r="L68" s="99">
        <f>'Fin.teh.,Kulud,Teg.ala, art.'!M624</f>
        <v>115500</v>
      </c>
      <c r="M68" s="99">
        <f>'Fin.teh.,Kulud,Teg.ala, art.'!N624</f>
        <v>115500</v>
      </c>
      <c r="N68" s="97">
        <f t="shared" si="3"/>
        <v>1.0914712437017149</v>
      </c>
      <c r="O68" s="118">
        <f t="shared" si="4"/>
        <v>10000</v>
      </c>
      <c r="P68" s="56">
        <f t="shared" si="5"/>
        <v>0</v>
      </c>
    </row>
    <row r="69" spans="1:16" ht="12.75">
      <c r="A69" s="105">
        <v>10400</v>
      </c>
      <c r="B69" s="106" t="s">
        <v>322</v>
      </c>
      <c r="C69" s="99">
        <f>'Fin.teh.,Kulud,Teg.ala, art.'!D630</f>
        <v>54213</v>
      </c>
      <c r="D69" s="99">
        <f>'Fin.teh.,Kulud,Teg.ala, art.'!E630</f>
        <v>42952</v>
      </c>
      <c r="E69" s="99">
        <f>'Fin.teh.,Kulud,Teg.ala, art.'!F630</f>
        <v>49387</v>
      </c>
      <c r="F69" s="99">
        <f>'Fin.teh.,Kulud,Teg.ala, art.'!G630</f>
        <v>33800</v>
      </c>
      <c r="G69" s="99">
        <f>'Fin.teh.,Kulud,Teg.ala, art.'!H630</f>
        <v>54935</v>
      </c>
      <c r="H69" s="99">
        <f>'Fin.teh.,Kulud,Teg.ala, art.'!I630</f>
        <v>46307</v>
      </c>
      <c r="I69" s="99">
        <f>'Fin.teh.,Kulud,Teg.ala, art.'!J630</f>
        <v>60750</v>
      </c>
      <c r="J69" s="99">
        <f>'Fin.teh.,Kulud,Teg.ala, art.'!K630</f>
        <v>60750</v>
      </c>
      <c r="K69" s="99">
        <f>'Fin.teh.,Kulud,Teg.ala, art.'!L630</f>
        <v>34714</v>
      </c>
      <c r="L69" s="99">
        <f>'Fin.teh.,Kulud,Teg.ala, art.'!M630</f>
        <v>54122</v>
      </c>
      <c r="M69" s="99">
        <f>'Fin.teh.,Kulud,Teg.ala, art.'!N630</f>
        <v>26135</v>
      </c>
      <c r="N69" s="97">
        <f aca="true" t="shared" si="6" ref="N69:N76">M69/M$78*100</f>
        <v>0.24697490003588152</v>
      </c>
      <c r="O69" s="118">
        <f aca="true" t="shared" si="7" ref="O69:O78">M69-J69</f>
        <v>-34615</v>
      </c>
      <c r="P69" s="56">
        <f aca="true" t="shared" si="8" ref="P69:P78">M69-L69</f>
        <v>-27987</v>
      </c>
    </row>
    <row r="70" spans="1:16" ht="12.75">
      <c r="A70" s="105">
        <v>10402</v>
      </c>
      <c r="B70" s="94" t="s">
        <v>31</v>
      </c>
      <c r="C70" s="98">
        <f>'Fin.teh.,Kulud,Teg.ala, art.'!D633</f>
        <v>53267</v>
      </c>
      <c r="D70" s="99">
        <f>'Fin.teh.,Kulud,Teg.ala, art.'!E633</f>
        <v>72592</v>
      </c>
      <c r="E70" s="99">
        <f>'Fin.teh.,Kulud,Teg.ala, art.'!F633</f>
        <v>80717</v>
      </c>
      <c r="F70" s="99">
        <f>'Fin.teh.,Kulud,Teg.ala, art.'!G633</f>
        <v>50006</v>
      </c>
      <c r="G70" s="99">
        <f>'Fin.teh.,Kulud,Teg.ala, art.'!H633</f>
        <v>110925</v>
      </c>
      <c r="H70" s="99">
        <f>'Fin.teh.,Kulud,Teg.ala, art.'!I633</f>
        <v>98356</v>
      </c>
      <c r="I70" s="99">
        <f>'Fin.teh.,Kulud,Teg.ala, art.'!J633</f>
        <v>110390</v>
      </c>
      <c r="J70" s="99">
        <f>'Fin.teh.,Kulud,Teg.ala, art.'!K633</f>
        <v>110390</v>
      </c>
      <c r="K70" s="99">
        <f>'Fin.teh.,Kulud,Teg.ala, art.'!L633</f>
        <v>97433</v>
      </c>
      <c r="L70" s="99">
        <f>'Fin.teh.,Kulud,Teg.ala, art.'!M633</f>
        <v>100990</v>
      </c>
      <c r="M70" s="99">
        <f>'Fin.teh.,Kulud,Teg.ala, art.'!N633</f>
        <v>121490</v>
      </c>
      <c r="N70" s="97">
        <f t="shared" si="6"/>
        <v>1.148076548894557</v>
      </c>
      <c r="O70" s="118">
        <f t="shared" si="7"/>
        <v>11100</v>
      </c>
      <c r="P70" s="56">
        <f t="shared" si="8"/>
        <v>20500</v>
      </c>
    </row>
    <row r="71" spans="1:16" ht="12.75">
      <c r="A71" s="105">
        <v>10700</v>
      </c>
      <c r="B71" s="94" t="s">
        <v>336</v>
      </c>
      <c r="C71" s="99">
        <f>'Fin.teh.,Kulud,Teg.ala, art.'!D648</f>
        <v>26979</v>
      </c>
      <c r="D71" s="99">
        <f>'Fin.teh.,Kulud,Teg.ala, art.'!E648</f>
        <v>29230</v>
      </c>
      <c r="E71" s="99">
        <f>'Fin.teh.,Kulud,Teg.ala, art.'!F648</f>
        <v>21000</v>
      </c>
      <c r="F71" s="99">
        <f>'Fin.teh.,Kulud,Teg.ala, art.'!G648</f>
        <v>1906</v>
      </c>
      <c r="G71" s="99">
        <f>'Fin.teh.,Kulud,Teg.ala, art.'!H648</f>
        <v>12200</v>
      </c>
      <c r="H71" s="99">
        <f>'Fin.teh.,Kulud,Teg.ala, art.'!I648</f>
        <v>12964</v>
      </c>
      <c r="I71" s="99">
        <f>'Fin.teh.,Kulud,Teg.ala, art.'!J648</f>
        <v>9340</v>
      </c>
      <c r="J71" s="99">
        <f>'Fin.teh.,Kulud,Teg.ala, art.'!K648</f>
        <v>9340</v>
      </c>
      <c r="K71" s="99">
        <f>'Fin.teh.,Kulud,Teg.ala, art.'!L648</f>
        <v>8969</v>
      </c>
      <c r="L71" s="99">
        <f>'Fin.teh.,Kulud,Teg.ala, art.'!M648</f>
        <v>12240</v>
      </c>
      <c r="M71" s="99">
        <f>'Fin.teh.,Kulud,Teg.ala, art.'!N648</f>
        <v>12240</v>
      </c>
      <c r="N71" s="97">
        <f t="shared" si="6"/>
        <v>0.11566760192994795</v>
      </c>
      <c r="O71" s="118">
        <f t="shared" si="7"/>
        <v>2900</v>
      </c>
      <c r="P71" s="56">
        <f t="shared" si="8"/>
        <v>0</v>
      </c>
    </row>
    <row r="72" spans="1:16" ht="12.75">
      <c r="A72" s="105">
        <v>10701</v>
      </c>
      <c r="B72" s="94" t="s">
        <v>32</v>
      </c>
      <c r="C72" s="98">
        <f>'Fin.teh.,Kulud,Teg.ala, art.'!D661</f>
        <v>83887</v>
      </c>
      <c r="D72" s="99">
        <f>'Fin.teh.,Kulud,Teg.ala, art.'!E661</f>
        <v>61486</v>
      </c>
      <c r="E72" s="99">
        <f>'Fin.teh.,Kulud,Teg.ala, art.'!F661</f>
        <v>71124</v>
      </c>
      <c r="F72" s="99">
        <f>'Fin.teh.,Kulud,Teg.ala, art.'!G661</f>
        <v>52001</v>
      </c>
      <c r="G72" s="99">
        <f>'Fin.teh.,Kulud,Teg.ala, art.'!H661</f>
        <v>73083</v>
      </c>
      <c r="H72" s="99">
        <f>'Fin.teh.,Kulud,Teg.ala, art.'!I661</f>
        <v>69301</v>
      </c>
      <c r="I72" s="99">
        <f>'Fin.teh.,Kulud,Teg.ala, art.'!J661</f>
        <v>74893</v>
      </c>
      <c r="J72" s="99">
        <f>'Fin.teh.,Kulud,Teg.ala, art.'!K661</f>
        <v>84464</v>
      </c>
      <c r="K72" s="99">
        <f>'Fin.teh.,Kulud,Teg.ala, art.'!L661</f>
        <v>60809</v>
      </c>
      <c r="L72" s="99">
        <f>'Fin.teh.,Kulud,Teg.ala, art.'!M661</f>
        <v>81112</v>
      </c>
      <c r="M72" s="99">
        <f>'Fin.teh.,Kulud,Teg.ala, art.'!N661</f>
        <v>88350</v>
      </c>
      <c r="N72" s="97">
        <f t="shared" si="6"/>
        <v>0.8349046266757273</v>
      </c>
      <c r="O72" s="118">
        <f t="shared" si="7"/>
        <v>3886</v>
      </c>
      <c r="P72" s="56">
        <f t="shared" si="8"/>
        <v>7238</v>
      </c>
    </row>
    <row r="73" spans="1:16" ht="12.75">
      <c r="A73" s="105">
        <v>10702</v>
      </c>
      <c r="B73" s="94" t="s">
        <v>33</v>
      </c>
      <c r="C73" s="98">
        <f>'Fin.teh.,Kulud,Teg.ala, art.'!D670</f>
        <v>0</v>
      </c>
      <c r="D73" s="99">
        <f>'Fin.teh.,Kulud,Teg.ala, art.'!E670</f>
        <v>0</v>
      </c>
      <c r="E73" s="99">
        <f>'Fin.teh.,Kulud,Teg.ala, art.'!F670</f>
        <v>21500</v>
      </c>
      <c r="F73" s="99">
        <f>'Fin.teh.,Kulud,Teg.ala, art.'!G670</f>
        <v>21031</v>
      </c>
      <c r="G73" s="99">
        <f>'Fin.teh.,Kulud,Teg.ala, art.'!H670</f>
        <v>22105</v>
      </c>
      <c r="H73" s="99">
        <f>'Fin.teh.,Kulud,Teg.ala, art.'!I670</f>
        <v>21117</v>
      </c>
      <c r="I73" s="99">
        <f>'Fin.teh.,Kulud,Teg.ala, art.'!J670</f>
        <v>22105</v>
      </c>
      <c r="J73" s="99">
        <f>'Fin.teh.,Kulud,Teg.ala, art.'!K670</f>
        <v>22105</v>
      </c>
      <c r="K73" s="99">
        <f>'Fin.teh.,Kulud,Teg.ala, art.'!L670</f>
        <v>17521</v>
      </c>
      <c r="L73" s="99">
        <f>'Fin.teh.,Kulud,Teg.ala, art.'!M670</f>
        <v>22105</v>
      </c>
      <c r="M73" s="99">
        <f>'Fin.teh.,Kulud,Teg.ala, art.'!N670</f>
        <v>22105</v>
      </c>
      <c r="N73" s="97">
        <f t="shared" si="6"/>
        <v>0.20889153109979572</v>
      </c>
      <c r="O73" s="118">
        <f t="shared" si="7"/>
        <v>0</v>
      </c>
      <c r="P73" s="56">
        <f t="shared" si="8"/>
        <v>0</v>
      </c>
    </row>
    <row r="74" spans="1:16" ht="12.75">
      <c r="A74" s="105">
        <v>10900</v>
      </c>
      <c r="B74" s="103" t="s">
        <v>331</v>
      </c>
      <c r="C74" s="99">
        <f>'Fin.teh.,Kulud,Teg.ala, art.'!D684</f>
        <v>20100</v>
      </c>
      <c r="D74" s="99">
        <f>'Fin.teh.,Kulud,Teg.ala, art.'!E684</f>
        <v>12261</v>
      </c>
      <c r="E74" s="99">
        <f>'Fin.teh.,Kulud,Teg.ala, art.'!F684</f>
        <v>47648</v>
      </c>
      <c r="F74" s="99">
        <f>'Fin.teh.,Kulud,Teg.ala, art.'!G684</f>
        <v>43863</v>
      </c>
      <c r="G74" s="99">
        <f>'Fin.teh.,Kulud,Teg.ala, art.'!H684</f>
        <v>29570</v>
      </c>
      <c r="H74" s="99">
        <f>'Fin.teh.,Kulud,Teg.ala, art.'!I684</f>
        <v>27361</v>
      </c>
      <c r="I74" s="99">
        <f>'Fin.teh.,Kulud,Teg.ala, art.'!J684</f>
        <v>49490</v>
      </c>
      <c r="J74" s="99">
        <f>'Fin.teh.,Kulud,Teg.ala, art.'!K684</f>
        <v>49490</v>
      </c>
      <c r="K74" s="99">
        <f>'Fin.teh.,Kulud,Teg.ala, art.'!L684</f>
        <v>36037.66</v>
      </c>
      <c r="L74" s="99">
        <f>'Fin.teh.,Kulud,Teg.ala, art.'!M684</f>
        <v>62145</v>
      </c>
      <c r="M74" s="99">
        <f>'Fin.teh.,Kulud,Teg.ala, art.'!N684</f>
        <v>62145</v>
      </c>
      <c r="N74" s="97">
        <f t="shared" si="6"/>
        <v>0.5872682289163902</v>
      </c>
      <c r="O74" s="118">
        <f t="shared" si="7"/>
        <v>12655</v>
      </c>
      <c r="P74" s="56">
        <f t="shared" si="8"/>
        <v>0</v>
      </c>
    </row>
    <row r="75" spans="1:16" ht="12.75">
      <c r="A75" s="105">
        <v>2081</v>
      </c>
      <c r="B75" s="101" t="s">
        <v>37</v>
      </c>
      <c r="C75" s="98">
        <f>'Fin.teh.,Kulud,Teg.ala, art.'!D698</f>
        <v>718000</v>
      </c>
      <c r="D75" s="99">
        <f>'Fin.teh.,Kulud,Teg.ala, art.'!E698</f>
        <v>714078</v>
      </c>
      <c r="E75" s="99">
        <f>'Fin.teh.,Kulud,Teg.ala, art.'!F698</f>
        <v>153000</v>
      </c>
      <c r="F75" s="99">
        <f>'Fin.teh.,Kulud,Teg.ala, art.'!G698</f>
        <v>152998.52</v>
      </c>
      <c r="G75" s="99">
        <f>'Fin.teh.,Kulud,Teg.ala, art.'!H698</f>
        <v>265179</v>
      </c>
      <c r="H75" s="99">
        <f>'Fin.teh.,Kulud,Teg.ala, art.'!I698</f>
        <v>239204</v>
      </c>
      <c r="I75" s="99">
        <f>'Fin.teh.,Kulud,Teg.ala, art.'!J698</f>
        <v>303090</v>
      </c>
      <c r="J75" s="99">
        <f>'Fin.teh.,Kulud,Teg.ala, art.'!K698</f>
        <v>312590</v>
      </c>
      <c r="K75" s="99">
        <f>'Fin.teh.,Kulud,Teg.ala, art.'!L698</f>
        <v>279982</v>
      </c>
      <c r="L75" s="99">
        <f>'Fin.teh.,Kulud,Teg.ala, art.'!M698</f>
        <v>432500</v>
      </c>
      <c r="M75" s="99">
        <f>'Fin.teh.,Kulud,Teg.ala, art.'!N698</f>
        <v>432500</v>
      </c>
      <c r="N75" s="97">
        <f t="shared" si="6"/>
        <v>4.08711093420772</v>
      </c>
      <c r="O75" s="118">
        <f t="shared" si="7"/>
        <v>119910</v>
      </c>
      <c r="P75" s="56">
        <f t="shared" si="8"/>
        <v>0</v>
      </c>
    </row>
    <row r="76" spans="1:16" ht="12.75">
      <c r="A76" s="105">
        <v>2082</v>
      </c>
      <c r="B76" s="101" t="s">
        <v>329</v>
      </c>
      <c r="C76" s="99">
        <f>'Fin.teh.,Kulud,Teg.ala, art.'!D697</f>
        <v>2500</v>
      </c>
      <c r="D76" s="99">
        <f>'Fin.teh.,Kulud,Teg.ala, art.'!E697</f>
        <v>2468</v>
      </c>
      <c r="E76" s="99">
        <f>'Fin.teh.,Kulud,Teg.ala, art.'!F697</f>
        <v>2532</v>
      </c>
      <c r="F76" s="99">
        <f>'Fin.teh.,Kulud,Teg.ala, art.'!G697</f>
        <v>2531.32</v>
      </c>
      <c r="G76" s="99">
        <f>'Fin.teh.,Kulud,Teg.ala, art.'!H697</f>
        <v>2597</v>
      </c>
      <c r="H76" s="99">
        <f>'Fin.teh.,Kulud,Teg.ala, art.'!I697</f>
        <v>2597</v>
      </c>
      <c r="I76" s="99">
        <f>'Fin.teh.,Kulud,Teg.ala, art.'!J697</f>
        <v>3804</v>
      </c>
      <c r="J76" s="99">
        <f>'Fin.teh.,Kulud,Teg.ala, art.'!K697</f>
        <v>3804</v>
      </c>
      <c r="K76" s="99">
        <f>'Fin.teh.,Kulud,Teg.ala, art.'!L697</f>
        <v>3804</v>
      </c>
      <c r="L76" s="99">
        <f>'Fin.teh.,Kulud,Teg.ala, art.'!M697</f>
        <v>0</v>
      </c>
      <c r="M76" s="99">
        <f>'Fin.teh.,Kulud,Teg.ala, art.'!N697</f>
        <v>0</v>
      </c>
      <c r="N76" s="97">
        <f t="shared" si="6"/>
        <v>0</v>
      </c>
      <c r="O76" s="118">
        <f t="shared" si="7"/>
        <v>-3804</v>
      </c>
      <c r="P76" s="56">
        <f t="shared" si="8"/>
        <v>0</v>
      </c>
    </row>
    <row r="77" spans="1:16" ht="12.75">
      <c r="A77" s="94"/>
      <c r="B77" s="101" t="s">
        <v>36</v>
      </c>
      <c r="C77" s="98">
        <v>0</v>
      </c>
      <c r="D77" s="99">
        <v>0</v>
      </c>
      <c r="E77" s="99">
        <v>0</v>
      </c>
      <c r="F77" s="99"/>
      <c r="G77" s="99">
        <v>0</v>
      </c>
      <c r="H77" s="99">
        <v>0</v>
      </c>
      <c r="I77" s="99">
        <v>49974</v>
      </c>
      <c r="J77" s="99">
        <f>'Fin.teh.,Kulud,Teg.ala, art.'!K699</f>
        <v>49974</v>
      </c>
      <c r="K77" s="99">
        <f>'Fin.teh.,Kulud,Teg.ala, art.'!L699</f>
        <v>0</v>
      </c>
      <c r="L77" s="99">
        <f>'Fin.teh.,Kulud,Teg.ala, art.'!M699</f>
        <v>0</v>
      </c>
      <c r="M77" s="99">
        <f>'Fin.teh.,Kulud,Teg.ala, art.'!N699</f>
        <v>0</v>
      </c>
      <c r="N77" s="97">
        <f>L77/L$78*100</f>
        <v>0</v>
      </c>
      <c r="O77" s="118">
        <f t="shared" si="7"/>
        <v>-49974</v>
      </c>
      <c r="P77" s="56">
        <f t="shared" si="8"/>
        <v>0</v>
      </c>
    </row>
    <row r="78" spans="1:16" ht="12.75">
      <c r="A78" s="107"/>
      <c r="B78" s="83" t="s">
        <v>302</v>
      </c>
      <c r="C78" s="108">
        <f aca="true" t="shared" si="9" ref="C78:N78">SUM(C5:C77)</f>
        <v>8335903</v>
      </c>
      <c r="D78" s="109">
        <f t="shared" si="9"/>
        <v>7899304.73</v>
      </c>
      <c r="E78" s="109">
        <f t="shared" si="9"/>
        <v>11533548</v>
      </c>
      <c r="F78" s="109">
        <f t="shared" si="9"/>
        <v>9915324.77</v>
      </c>
      <c r="G78" s="109">
        <f t="shared" si="9"/>
        <v>11702773</v>
      </c>
      <c r="H78" s="109">
        <f t="shared" si="9"/>
        <v>10616899.94</v>
      </c>
      <c r="I78" s="109">
        <f t="shared" si="9"/>
        <v>10747533</v>
      </c>
      <c r="J78" s="109">
        <f t="shared" si="9"/>
        <v>11047137</v>
      </c>
      <c r="K78" s="109">
        <f t="shared" si="9"/>
        <v>8802275.29</v>
      </c>
      <c r="L78" s="109">
        <f t="shared" si="9"/>
        <v>9562918</v>
      </c>
      <c r="M78" s="109">
        <f t="shared" si="9"/>
        <v>10582047</v>
      </c>
      <c r="N78" s="110">
        <f t="shared" si="9"/>
        <v>99.99999999999994</v>
      </c>
      <c r="O78" s="118">
        <f t="shared" si="7"/>
        <v>-465090</v>
      </c>
      <c r="P78" s="56">
        <f t="shared" si="8"/>
        <v>1019129</v>
      </c>
    </row>
    <row r="79" spans="1:16" ht="12" customHeight="1">
      <c r="A79" s="81"/>
      <c r="B79" s="111"/>
      <c r="C79" s="81"/>
      <c r="D79" s="81"/>
      <c r="E79" s="112"/>
      <c r="F79" s="112"/>
      <c r="G79" s="112"/>
      <c r="H79" s="112"/>
      <c r="I79" s="112"/>
      <c r="J79" s="112"/>
      <c r="K79" s="112"/>
      <c r="L79" s="112"/>
      <c r="M79" s="112"/>
      <c r="N79" s="113"/>
      <c r="O79" s="86"/>
      <c r="P79" s="61"/>
    </row>
    <row r="80" spans="1:16" ht="12.75">
      <c r="A80" s="81"/>
      <c r="B80" s="114" t="s">
        <v>197</v>
      </c>
      <c r="C80" s="115">
        <f>'2022 Tulud,Fin.teh.'!C33-C78</f>
        <v>0</v>
      </c>
      <c r="D80" s="115">
        <f>'2022 Tulud,Fin.teh.'!D33-D78</f>
        <v>-0.19000000040978193</v>
      </c>
      <c r="E80" s="115">
        <f>'2022 Tulud,Fin.teh.'!F33-E78</f>
        <v>0</v>
      </c>
      <c r="F80" s="115">
        <f>'2022 Tulud,Fin.teh.'!G33-F78</f>
        <v>-0.09999999962747097</v>
      </c>
      <c r="G80" s="115">
        <f>'2022 Tulud,Fin.teh.'!I33-G78</f>
        <v>0</v>
      </c>
      <c r="H80" s="115">
        <f>'2022 Tulud,Fin.teh.'!J33-H78</f>
        <v>0.2599999997764826</v>
      </c>
      <c r="I80" s="115">
        <f>'2022 Tulud,Fin.teh.'!K33-I78</f>
        <v>0</v>
      </c>
      <c r="J80" s="115">
        <f>'2022 Tulud,Fin.teh.'!L33-J78</f>
        <v>0</v>
      </c>
      <c r="K80" s="115">
        <f>'2022 Tulud,Fin.teh.'!M33-K78</f>
        <v>-0.3500000014901161</v>
      </c>
      <c r="L80" s="115">
        <f>'2022 Tulud,Fin.teh.'!N33-L78</f>
        <v>0</v>
      </c>
      <c r="M80" s="115">
        <f>'2022 Tulud,Fin.teh.'!O33-M78</f>
        <v>0</v>
      </c>
      <c r="N80" s="116"/>
      <c r="O80" s="116"/>
      <c r="P80" s="61"/>
    </row>
    <row r="81" spans="1:16" ht="12.75">
      <c r="A81" s="18"/>
      <c r="B81" s="19"/>
      <c r="E81" s="5"/>
      <c r="F81" s="5"/>
      <c r="G81" s="5"/>
      <c r="H81" s="5"/>
      <c r="I81" s="5"/>
      <c r="J81" s="5"/>
      <c r="K81" s="5"/>
      <c r="L81" s="5"/>
      <c r="M81" s="5"/>
      <c r="N81" s="57"/>
      <c r="O81" s="61"/>
      <c r="P81" s="61"/>
    </row>
    <row r="82" spans="1:16" ht="12.75">
      <c r="A82" s="22"/>
      <c r="B82" s="20"/>
      <c r="C82" s="2"/>
      <c r="D82" s="2"/>
      <c r="E82" s="18"/>
      <c r="F82" s="18"/>
      <c r="G82" s="18"/>
      <c r="H82" s="18"/>
      <c r="I82" s="18"/>
      <c r="J82" s="18"/>
      <c r="K82" s="18"/>
      <c r="L82" s="18"/>
      <c r="M82" s="18"/>
      <c r="N82" s="52"/>
      <c r="O82" s="70"/>
      <c r="P82" s="61"/>
    </row>
  </sheetData>
  <sheetProtection password="856A" sheet="1" selectLockedCells="1" selectUnlockedCells="1"/>
  <printOptions/>
  <pageMargins left="0.75" right="0.75" top="1" bottom="1" header="0" footer="0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 Roosmaa</dc:creator>
  <cp:keywords/>
  <dc:description/>
  <cp:lastModifiedBy>valli</cp:lastModifiedBy>
  <cp:lastPrinted>2021-12-02T10:11:33Z</cp:lastPrinted>
  <dcterms:created xsi:type="dcterms:W3CDTF">2006-11-15T17:22:10Z</dcterms:created>
  <dcterms:modified xsi:type="dcterms:W3CDTF">2022-01-13T10:51:07Z</dcterms:modified>
  <cp:category/>
  <cp:version/>
  <cp:contentType/>
  <cp:contentStatus/>
</cp:coreProperties>
</file>